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ESCHI\Downloads\"/>
    </mc:Choice>
  </mc:AlternateContent>
  <xr:revisionPtr revIDLastSave="0" documentId="8_{46367DF5-2BAB-40E0-884F-F02B3C467862}" xr6:coauthVersionLast="47" xr6:coauthVersionMax="47" xr10:uidLastSave="{00000000-0000-0000-0000-000000000000}"/>
  <bookViews>
    <workbookView xWindow="-120" yWindow="-120" windowWidth="24240" windowHeight="13140" xr2:uid="{4256458C-7B67-461A-B96A-3C1672371868}"/>
  </bookViews>
  <sheets>
    <sheet name="MIR 4°" sheetId="1" r:id="rId1"/>
  </sheets>
  <externalReferences>
    <externalReference r:id="rId2"/>
  </externalReferences>
  <definedNames>
    <definedName name="_xlnm.Print_Area" localSheetId="0">'MIR 4°'!$A$1:$AE$91</definedName>
    <definedName name="_xlnm.Print_Titles" localSheetId="0">'MIR 4°'!$9:$11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6" i="1" l="1"/>
  <c r="T86" i="1"/>
  <c r="Q86" i="1"/>
  <c r="N86" i="1"/>
  <c r="Z85" i="1"/>
  <c r="AA85" i="1" s="1"/>
  <c r="O85" i="1"/>
  <c r="Z84" i="1"/>
  <c r="Z86" i="1" s="1"/>
  <c r="Y84" i="1"/>
  <c r="X85" i="1"/>
  <c r="U84" i="1"/>
  <c r="S84" i="1"/>
  <c r="R84" i="1"/>
  <c r="O84" i="1"/>
  <c r="O86" i="1" s="1"/>
  <c r="L84" i="1"/>
  <c r="I84" i="1"/>
  <c r="W83" i="1"/>
  <c r="T83" i="1"/>
  <c r="Q83" i="1"/>
  <c r="N83" i="1"/>
  <c r="AA82" i="1"/>
  <c r="Z82" i="1"/>
  <c r="Z83" i="1" s="1"/>
  <c r="Y81" i="1"/>
  <c r="X81" i="1"/>
  <c r="X82" i="1" s="1"/>
  <c r="X83" i="1" s="1"/>
  <c r="U81" i="1"/>
  <c r="R81" i="1"/>
  <c r="P81" i="1"/>
  <c r="O81" i="1"/>
  <c r="O82" i="1" s="1"/>
  <c r="L81" i="1"/>
  <c r="I81" i="1"/>
  <c r="W80" i="1"/>
  <c r="T80" i="1"/>
  <c r="Q80" i="1"/>
  <c r="N80" i="1"/>
  <c r="Z79" i="1"/>
  <c r="Z80" i="1" s="1"/>
  <c r="O79" i="1"/>
  <c r="X78" i="1"/>
  <c r="X79" i="1" s="1"/>
  <c r="U78" i="1"/>
  <c r="R78" i="1"/>
  <c r="O78" i="1"/>
  <c r="O80" i="1" s="1"/>
  <c r="L78" i="1"/>
  <c r="I78" i="1"/>
  <c r="W76" i="1"/>
  <c r="T76" i="1"/>
  <c r="Q76" i="1"/>
  <c r="N76" i="1"/>
  <c r="Z75" i="1"/>
  <c r="Z76" i="1" s="1"/>
  <c r="O75" i="1"/>
  <c r="X74" i="1"/>
  <c r="X75" i="1" s="1"/>
  <c r="U74" i="1"/>
  <c r="R74" i="1"/>
  <c r="O74" i="1"/>
  <c r="O76" i="1" s="1"/>
  <c r="L74" i="1"/>
  <c r="I74" i="1"/>
  <c r="W73" i="1"/>
  <c r="T73" i="1"/>
  <c r="Q73" i="1"/>
  <c r="N73" i="1"/>
  <c r="Z72" i="1"/>
  <c r="Z73" i="1" s="1"/>
  <c r="U72" i="1"/>
  <c r="O72" i="1"/>
  <c r="AA71" i="1"/>
  <c r="Z71" i="1"/>
  <c r="Y71" i="1"/>
  <c r="X72" i="1"/>
  <c r="X73" i="1" s="1"/>
  <c r="V71" i="1"/>
  <c r="U71" i="1"/>
  <c r="U73" i="1" s="1"/>
  <c r="S71" i="1"/>
  <c r="R71" i="1"/>
  <c r="P71" i="1"/>
  <c r="O71" i="1"/>
  <c r="O73" i="1" s="1"/>
  <c r="L71" i="1"/>
  <c r="I71" i="1"/>
  <c r="W69" i="1"/>
  <c r="T69" i="1"/>
  <c r="Q69" i="1"/>
  <c r="N69" i="1"/>
  <c r="Z68" i="1"/>
  <c r="R68" i="1"/>
  <c r="R69" i="1" s="1"/>
  <c r="Z67" i="1"/>
  <c r="Z69" i="1" s="1"/>
  <c r="X68" i="1"/>
  <c r="U67" i="1"/>
  <c r="U68" i="1" s="1"/>
  <c r="R67" i="1"/>
  <c r="S67" i="1" s="1"/>
  <c r="O67" i="1"/>
  <c r="O68" i="1" s="1"/>
  <c r="L67" i="1"/>
  <c r="I67" i="1"/>
  <c r="Z65" i="1"/>
  <c r="W65" i="1"/>
  <c r="T65" i="1"/>
  <c r="Q65" i="1"/>
  <c r="N65" i="1"/>
  <c r="Z64" i="1"/>
  <c r="X64" i="1"/>
  <c r="R64" i="1"/>
  <c r="Y63" i="1"/>
  <c r="X65" i="1"/>
  <c r="V63" i="1"/>
  <c r="U63" i="1"/>
  <c r="S63" i="1"/>
  <c r="R63" i="1"/>
  <c r="R65" i="1" s="1"/>
  <c r="P63" i="1"/>
  <c r="O63" i="1"/>
  <c r="O64" i="1" s="1"/>
  <c r="L63" i="1"/>
  <c r="I63" i="1"/>
  <c r="W61" i="1"/>
  <c r="T61" i="1"/>
  <c r="Q61" i="1"/>
  <c r="N61" i="1"/>
  <c r="AA60" i="1"/>
  <c r="Z60" i="1"/>
  <c r="R60" i="1"/>
  <c r="R61" i="1" s="1"/>
  <c r="Z59" i="1"/>
  <c r="Z61" i="1" s="1"/>
  <c r="Y59" i="1"/>
  <c r="U59" i="1"/>
  <c r="R59" i="1"/>
  <c r="S59" i="1" s="1"/>
  <c r="O59" i="1"/>
  <c r="O60" i="1" s="1"/>
  <c r="L59" i="1"/>
  <c r="I59" i="1"/>
  <c r="W58" i="1"/>
  <c r="T58" i="1"/>
  <c r="Q58" i="1"/>
  <c r="N58" i="1"/>
  <c r="Z57" i="1"/>
  <c r="AA57" i="1" s="1"/>
  <c r="U57" i="1"/>
  <c r="O57" i="1"/>
  <c r="AA56" i="1"/>
  <c r="Z56" i="1"/>
  <c r="Z58" i="1" s="1"/>
  <c r="Y56" i="1"/>
  <c r="V56" i="1"/>
  <c r="U56" i="1"/>
  <c r="U58" i="1" s="1"/>
  <c r="S56" i="1"/>
  <c r="R56" i="1"/>
  <c r="P56" i="1"/>
  <c r="O56" i="1"/>
  <c r="O58" i="1" s="1"/>
  <c r="L56" i="1"/>
  <c r="I56" i="1"/>
  <c r="W55" i="1"/>
  <c r="T55" i="1"/>
  <c r="Q55" i="1"/>
  <c r="N55" i="1"/>
  <c r="AA54" i="1"/>
  <c r="Z54" i="1"/>
  <c r="Z55" i="1" s="1"/>
  <c r="X54" i="1"/>
  <c r="X55" i="1" s="1"/>
  <c r="R54" i="1"/>
  <c r="R55" i="1" s="1"/>
  <c r="Y53" i="1"/>
  <c r="V53" i="1"/>
  <c r="U53" i="1"/>
  <c r="U54" i="1" s="1"/>
  <c r="U55" i="1" s="1"/>
  <c r="S53" i="1"/>
  <c r="R53" i="1"/>
  <c r="P53" i="1"/>
  <c r="O53" i="1"/>
  <c r="AA53" i="1" s="1"/>
  <c r="L53" i="1"/>
  <c r="I53" i="1"/>
  <c r="AA52" i="1"/>
  <c r="W52" i="1"/>
  <c r="T52" i="1"/>
  <c r="Q52" i="1"/>
  <c r="N52" i="1"/>
  <c r="AA51" i="1"/>
  <c r="Z51" i="1"/>
  <c r="Z52" i="1" s="1"/>
  <c r="X51" i="1"/>
  <c r="X52" i="1" s="1"/>
  <c r="R51" i="1"/>
  <c r="R52" i="1" s="1"/>
  <c r="Y50" i="1"/>
  <c r="X50" i="1"/>
  <c r="V50" i="1"/>
  <c r="U50" i="1"/>
  <c r="U51" i="1" s="1"/>
  <c r="U52" i="1" s="1"/>
  <c r="S50" i="1"/>
  <c r="R50" i="1"/>
  <c r="P50" i="1"/>
  <c r="O50" i="1"/>
  <c r="AA50" i="1" s="1"/>
  <c r="AB50" i="1" s="1"/>
  <c r="L50" i="1"/>
  <c r="I50" i="1"/>
  <c r="W49" i="1"/>
  <c r="U49" i="1"/>
  <c r="T49" i="1"/>
  <c r="Q49" i="1"/>
  <c r="N49" i="1"/>
  <c r="AA48" i="1"/>
  <c r="Z48" i="1"/>
  <c r="X48" i="1"/>
  <c r="Z47" i="1"/>
  <c r="Z49" i="1" s="1"/>
  <c r="X47" i="1"/>
  <c r="U47" i="1"/>
  <c r="U48" i="1" s="1"/>
  <c r="R47" i="1"/>
  <c r="O47" i="1"/>
  <c r="L47" i="1"/>
  <c r="I47" i="1"/>
  <c r="W45" i="1"/>
  <c r="T45" i="1"/>
  <c r="Q45" i="1"/>
  <c r="N45" i="1"/>
  <c r="Z44" i="1"/>
  <c r="U44" i="1"/>
  <c r="O44" i="1"/>
  <c r="AA43" i="1"/>
  <c r="Z43" i="1"/>
  <c r="Y43" i="1"/>
  <c r="X43" i="1"/>
  <c r="X44" i="1" s="1"/>
  <c r="V43" i="1"/>
  <c r="U43" i="1"/>
  <c r="U45" i="1" s="1"/>
  <c r="S43" i="1"/>
  <c r="R43" i="1"/>
  <c r="P43" i="1"/>
  <c r="O43" i="1"/>
  <c r="O45" i="1" s="1"/>
  <c r="L43" i="1"/>
  <c r="Z42" i="1"/>
  <c r="W42" i="1"/>
  <c r="T42" i="1"/>
  <c r="Q42" i="1"/>
  <c r="N42" i="1"/>
  <c r="U41" i="1"/>
  <c r="U40" i="1"/>
  <c r="R40" i="1"/>
  <c r="O40" i="1"/>
  <c r="L40" i="1"/>
  <c r="I40" i="1"/>
  <c r="W39" i="1"/>
  <c r="T39" i="1"/>
  <c r="Q39" i="1"/>
  <c r="N39" i="1"/>
  <c r="Z38" i="1"/>
  <c r="U38" i="1"/>
  <c r="O38" i="1"/>
  <c r="AA37" i="1"/>
  <c r="Z37" i="1"/>
  <c r="Y37" i="1"/>
  <c r="X37" i="1"/>
  <c r="X38" i="1" s="1"/>
  <c r="V37" i="1"/>
  <c r="U37" i="1"/>
  <c r="U39" i="1" s="1"/>
  <c r="S37" i="1"/>
  <c r="R37" i="1"/>
  <c r="P37" i="1"/>
  <c r="O37" i="1"/>
  <c r="L37" i="1"/>
  <c r="I37" i="1"/>
  <c r="X36" i="1"/>
  <c r="W36" i="1"/>
  <c r="T36" i="1"/>
  <c r="R36" i="1"/>
  <c r="Q36" i="1"/>
  <c r="N36" i="1"/>
  <c r="AA35" i="1"/>
  <c r="Z35" i="1"/>
  <c r="Z36" i="1" s="1"/>
  <c r="X35" i="1"/>
  <c r="R35" i="1"/>
  <c r="Y34" i="1"/>
  <c r="X34" i="1"/>
  <c r="V34" i="1"/>
  <c r="U34" i="1"/>
  <c r="U35" i="1" s="1"/>
  <c r="U36" i="1" s="1"/>
  <c r="S34" i="1"/>
  <c r="R34" i="1"/>
  <c r="P34" i="1"/>
  <c r="O34" i="1"/>
  <c r="O35" i="1" s="1"/>
  <c r="O36" i="1" s="1"/>
  <c r="L34" i="1"/>
  <c r="I34" i="1"/>
  <c r="X33" i="1"/>
  <c r="W33" i="1"/>
  <c r="T33" i="1"/>
  <c r="R33" i="1"/>
  <c r="Q33" i="1"/>
  <c r="N33" i="1"/>
  <c r="AA32" i="1"/>
  <c r="Z32" i="1"/>
  <c r="Z33" i="1" s="1"/>
  <c r="X32" i="1"/>
  <c r="R32" i="1"/>
  <c r="Y31" i="1"/>
  <c r="X31" i="1"/>
  <c r="V31" i="1"/>
  <c r="U31" i="1"/>
  <c r="U32" i="1" s="1"/>
  <c r="U33" i="1" s="1"/>
  <c r="S31" i="1"/>
  <c r="R31" i="1"/>
  <c r="P31" i="1"/>
  <c r="O31" i="1"/>
  <c r="O32" i="1" s="1"/>
  <c r="O33" i="1" s="1"/>
  <c r="L31" i="1"/>
  <c r="I31" i="1"/>
  <c r="X30" i="1"/>
  <c r="W30" i="1"/>
  <c r="T30" i="1"/>
  <c r="R30" i="1"/>
  <c r="Q30" i="1"/>
  <c r="N30" i="1"/>
  <c r="AA29" i="1"/>
  <c r="Z29" i="1"/>
  <c r="X29" i="1"/>
  <c r="O29" i="1"/>
  <c r="O30" i="1" s="1"/>
  <c r="AA28" i="1"/>
  <c r="AB28" i="1" s="1"/>
  <c r="Z28" i="1"/>
  <c r="Z30" i="1" s="1"/>
  <c r="Y28" i="1"/>
  <c r="X28" i="1"/>
  <c r="V28" i="1"/>
  <c r="U28" i="1"/>
  <c r="U29" i="1" s="1"/>
  <c r="U30" i="1" s="1"/>
  <c r="S28" i="1"/>
  <c r="R28" i="1"/>
  <c r="P28" i="1"/>
  <c r="O28" i="1"/>
  <c r="L28" i="1"/>
  <c r="I28" i="1"/>
  <c r="X27" i="1"/>
  <c r="W27" i="1"/>
  <c r="T27" i="1"/>
  <c r="Q27" i="1"/>
  <c r="N27" i="1"/>
  <c r="AA26" i="1"/>
  <c r="Z26" i="1"/>
  <c r="Z27" i="1" s="1"/>
  <c r="X26" i="1"/>
  <c r="R26" i="1"/>
  <c r="R27" i="1" s="1"/>
  <c r="Y25" i="1"/>
  <c r="X25" i="1"/>
  <c r="V25" i="1"/>
  <c r="U25" i="1"/>
  <c r="U26" i="1" s="1"/>
  <c r="U27" i="1" s="1"/>
  <c r="S25" i="1"/>
  <c r="R25" i="1"/>
  <c r="P25" i="1"/>
  <c r="O25" i="1"/>
  <c r="O26" i="1" s="1"/>
  <c r="O27" i="1" s="1"/>
  <c r="L25" i="1"/>
  <c r="I25" i="1"/>
  <c r="X24" i="1"/>
  <c r="W24" i="1"/>
  <c r="T24" i="1"/>
  <c r="Q24" i="1"/>
  <c r="N24" i="1"/>
  <c r="AA23" i="1"/>
  <c r="Z23" i="1"/>
  <c r="Z24" i="1" s="1"/>
  <c r="R23" i="1"/>
  <c r="R24" i="1" s="1"/>
  <c r="Y22" i="1"/>
  <c r="X22" i="1"/>
  <c r="X23" i="1" s="1"/>
  <c r="U22" i="1"/>
  <c r="S22" i="1"/>
  <c r="R22" i="1"/>
  <c r="O22" i="1"/>
  <c r="O23" i="1" s="1"/>
  <c r="L22" i="1"/>
  <c r="I22" i="1"/>
  <c r="X21" i="1"/>
  <c r="W21" i="1"/>
  <c r="T21" i="1"/>
  <c r="Q21" i="1"/>
  <c r="N21" i="1"/>
  <c r="Z20" i="1"/>
  <c r="X19" i="1"/>
  <c r="X20" i="1" s="1"/>
  <c r="V19" i="1"/>
  <c r="U19" i="1"/>
  <c r="R19" i="1"/>
  <c r="S19" i="1" s="1"/>
  <c r="P19" i="1"/>
  <c r="O19" i="1"/>
  <c r="L19" i="1"/>
  <c r="I19" i="1"/>
  <c r="W18" i="1"/>
  <c r="T18" i="1"/>
  <c r="Q18" i="1"/>
  <c r="N18" i="1"/>
  <c r="Z17" i="1"/>
  <c r="Z18" i="1" s="1"/>
  <c r="X17" i="1"/>
  <c r="AB16" i="1"/>
  <c r="X16" i="1"/>
  <c r="V16" i="1"/>
  <c r="U16" i="1"/>
  <c r="U17" i="1" s="1"/>
  <c r="U18" i="1" s="1"/>
  <c r="R16" i="1"/>
  <c r="P16" i="1"/>
  <c r="O16" i="1"/>
  <c r="AA16" i="1" s="1"/>
  <c r="L16" i="1"/>
  <c r="I16" i="1"/>
  <c r="T15" i="1"/>
  <c r="Q15" i="1"/>
  <c r="N15" i="1"/>
  <c r="AA14" i="1"/>
  <c r="Z14" i="1"/>
  <c r="U14" i="1"/>
  <c r="AA13" i="1"/>
  <c r="AB13" i="1" s="1"/>
  <c r="Z13" i="1"/>
  <c r="Z15" i="1" s="1"/>
  <c r="X13" i="1"/>
  <c r="V13" i="1"/>
  <c r="U13" i="1"/>
  <c r="U15" i="1" s="1"/>
  <c r="R13" i="1"/>
  <c r="P13" i="1"/>
  <c r="O13" i="1"/>
  <c r="O14" i="1" s="1"/>
  <c r="L13" i="1"/>
  <c r="I13" i="1"/>
  <c r="R39" i="1" l="1"/>
  <c r="R49" i="1"/>
  <c r="R48" i="1"/>
  <c r="S47" i="1"/>
  <c r="U83" i="1"/>
  <c r="X15" i="1"/>
  <c r="R42" i="1"/>
  <c r="S40" i="1"/>
  <c r="X49" i="1"/>
  <c r="Y47" i="1"/>
  <c r="AA58" i="1"/>
  <c r="R80" i="1"/>
  <c r="U86" i="1"/>
  <c r="X41" i="1"/>
  <c r="X42" i="1" s="1"/>
  <c r="Y40" i="1"/>
  <c r="Z45" i="1"/>
  <c r="AA44" i="1"/>
  <c r="Y67" i="1"/>
  <c r="X69" i="1"/>
  <c r="AA68" i="1"/>
  <c r="AB67" i="1" s="1"/>
  <c r="O42" i="1"/>
  <c r="AA45" i="1"/>
  <c r="O39" i="1"/>
  <c r="Z39" i="1"/>
  <c r="AA38" i="1"/>
  <c r="AA15" i="1"/>
  <c r="X18" i="1"/>
  <c r="Z21" i="1"/>
  <c r="AA20" i="1"/>
  <c r="AA39" i="1"/>
  <c r="U42" i="1"/>
  <c r="AA47" i="1"/>
  <c r="AA55" i="1"/>
  <c r="AB53" i="1"/>
  <c r="U61" i="1"/>
  <c r="U65" i="1"/>
  <c r="R83" i="1"/>
  <c r="X14" i="1"/>
  <c r="O15" i="1"/>
  <c r="O17" i="1"/>
  <c r="O18" i="1" s="1"/>
  <c r="O20" i="1"/>
  <c r="O21" i="1" s="1"/>
  <c r="AA22" i="1"/>
  <c r="U23" i="1"/>
  <c r="U24" i="1" s="1"/>
  <c r="AA25" i="1"/>
  <c r="AA31" i="1"/>
  <c r="AA34" i="1"/>
  <c r="R38" i="1"/>
  <c r="X39" i="1"/>
  <c r="R44" i="1"/>
  <c r="R45" i="1" s="1"/>
  <c r="X45" i="1"/>
  <c r="O48" i="1"/>
  <c r="O49" i="1" s="1"/>
  <c r="O51" i="1"/>
  <c r="O52" i="1" s="1"/>
  <c r="O54" i="1"/>
  <c r="O55" i="1" s="1"/>
  <c r="AB56" i="1"/>
  <c r="P59" i="1"/>
  <c r="V59" i="1"/>
  <c r="AA59" i="1"/>
  <c r="U60" i="1"/>
  <c r="AA63" i="1"/>
  <c r="U64" i="1"/>
  <c r="O65" i="1"/>
  <c r="P67" i="1"/>
  <c r="V67" i="1"/>
  <c r="AA67" i="1"/>
  <c r="R72" i="1"/>
  <c r="R73" i="1" s="1"/>
  <c r="AA72" i="1"/>
  <c r="AA73" i="1" s="1"/>
  <c r="S74" i="1"/>
  <c r="Y74" i="1"/>
  <c r="R75" i="1"/>
  <c r="R76" i="1" s="1"/>
  <c r="AA75" i="1"/>
  <c r="X76" i="1"/>
  <c r="S78" i="1"/>
  <c r="Y78" i="1"/>
  <c r="R79" i="1"/>
  <c r="AA79" i="1"/>
  <c r="X80" i="1"/>
  <c r="AA81" i="1"/>
  <c r="U82" i="1"/>
  <c r="R85" i="1"/>
  <c r="R86" i="1" s="1"/>
  <c r="X86" i="1"/>
  <c r="S13" i="1"/>
  <c r="Y13" i="1"/>
  <c r="S16" i="1"/>
  <c r="Y16" i="1"/>
  <c r="R17" i="1"/>
  <c r="R18" i="1" s="1"/>
  <c r="AA17" i="1"/>
  <c r="AA18" i="1" s="1"/>
  <c r="Y19" i="1"/>
  <c r="U20" i="1"/>
  <c r="U21" i="1" s="1"/>
  <c r="P22" i="1"/>
  <c r="V22" i="1"/>
  <c r="O24" i="1"/>
  <c r="AA30" i="1"/>
  <c r="AA40" i="1"/>
  <c r="AA42" i="1" s="1"/>
  <c r="X60" i="1"/>
  <c r="X61" i="1" s="1"/>
  <c r="O61" i="1"/>
  <c r="O69" i="1"/>
  <c r="U69" i="1"/>
  <c r="AA74" i="1"/>
  <c r="U75" i="1"/>
  <c r="U76" i="1" s="1"/>
  <c r="AA78" i="1"/>
  <c r="U79" i="1"/>
  <c r="U80" i="1" s="1"/>
  <c r="V81" i="1"/>
  <c r="O83" i="1"/>
  <c r="P84" i="1"/>
  <c r="V84" i="1"/>
  <c r="AA84" i="1"/>
  <c r="U85" i="1"/>
  <c r="R82" i="1"/>
  <c r="R14" i="1"/>
  <c r="R15" i="1" s="1"/>
  <c r="AA19" i="1"/>
  <c r="AB37" i="1"/>
  <c r="P40" i="1"/>
  <c r="V40" i="1"/>
  <c r="O41" i="1"/>
  <c r="AB43" i="1"/>
  <c r="P47" i="1"/>
  <c r="V47" i="1"/>
  <c r="R57" i="1"/>
  <c r="R58" i="1" s="1"/>
  <c r="AB71" i="1"/>
  <c r="P74" i="1"/>
  <c r="V74" i="1"/>
  <c r="P78" i="1"/>
  <c r="V78" i="1"/>
  <c r="AA83" i="1" l="1"/>
  <c r="AB81" i="1"/>
  <c r="AA33" i="1"/>
  <c r="AB31" i="1"/>
  <c r="AA80" i="1"/>
  <c r="AB78" i="1"/>
  <c r="AA69" i="1"/>
  <c r="AB63" i="1"/>
  <c r="AA65" i="1"/>
  <c r="AB47" i="1"/>
  <c r="AA49" i="1"/>
  <c r="AA61" i="1"/>
  <c r="AB59" i="1"/>
  <c r="AA27" i="1"/>
  <c r="AB25" i="1"/>
  <c r="AA21" i="1"/>
  <c r="AB19" i="1"/>
  <c r="AA86" i="1"/>
  <c r="AB84" i="1"/>
  <c r="AA76" i="1"/>
  <c r="AB74" i="1"/>
  <c r="AA36" i="1"/>
  <c r="AB34" i="1"/>
  <c r="AA24" i="1"/>
  <c r="AB22" i="1"/>
  <c r="X58" i="1"/>
  <c r="X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K19" authorId="0" shapeId="0" xr:uid="{F12AFA63-8929-4EFD-9790-FDABE052B94A}">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<sst xmlns="http://schemas.openxmlformats.org/spreadsheetml/2006/main" count="293" uniqueCount="170">
  <si>
    <t>FORMATO DE SEGUIMIENTO DE INDICADORES DE GESTIÓN</t>
  </si>
  <si>
    <r>
      <t xml:space="preserve">Unidad Responsable:  </t>
    </r>
    <r>
      <rPr>
        <b/>
        <u/>
        <sz val="14"/>
        <color theme="1"/>
        <rFont val="Arial"/>
        <family val="2"/>
      </rPr>
      <t>Secretaría  de  Educación</t>
    </r>
  </si>
  <si>
    <r>
      <t xml:space="preserve">Unidad Ejecutora: </t>
    </r>
    <r>
      <rPr>
        <b/>
        <sz val="16"/>
        <color theme="1"/>
        <rFont val="Arial"/>
        <family val="2"/>
      </rPr>
      <t xml:space="preserve"> </t>
    </r>
  </si>
  <si>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</si>
  <si>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</si>
  <si>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t>Ejercicio:</t>
  </si>
  <si>
    <t>Trimestre:    Primer ( )     Segundo (   )     Tercer ( x )     Cuarto (   )</t>
  </si>
  <si>
    <t>No.</t>
  </si>
  <si>
    <t>ESTRUCTURA DEL INDICADOR DE  GESTIÓN</t>
  </si>
  <si>
    <r>
      <t xml:space="preserve">LINEA BASE
</t>
    </r>
    <r>
      <rPr>
        <sz val="10"/>
        <color indexed="8"/>
        <rFont val="Arial"/>
        <family val="2"/>
      </rPr>
      <t>(AÑO 2023)
Ciclo Escolar 2023-2023</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</si>
  <si>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2025)</t>
    </r>
    <r>
      <rPr>
        <b/>
        <sz val="10"/>
        <color indexed="8"/>
        <rFont val="Arial"/>
        <family val="2"/>
      </rPr>
      <t xml:space="preserve">
</t>
    </r>
    <r>
      <rPr>
        <sz val="10"/>
        <color indexed="8"/>
        <rFont val="Arial"/>
        <family val="2"/>
      </rPr>
      <t>Ciclo Escolar 2024-2025</t>
    </r>
  </si>
  <si>
    <t>CALENDARIZACIÓN Y AVANCE TRIMESTRAL DEL INDICADOR DE GESTIÓN EN  EL  AÑO 2025</t>
  </si>
  <si>
    <t>AVANCE  ACUMULADO ANUAL</t>
  </si>
  <si>
    <t>ACCIÓN  SIPREP 2025</t>
  </si>
  <si>
    <t>Nombre del Indicador</t>
  </si>
  <si>
    <t>Descripción del Indicador</t>
  </si>
  <si>
    <r>
      <t xml:space="preserve">Método de Cálculo </t>
    </r>
    <r>
      <rPr>
        <sz val="10"/>
        <color indexed="8"/>
        <rFont val="Arial"/>
        <family val="2"/>
      </rPr>
      <t>(Fórmula)</t>
    </r>
  </si>
  <si>
    <r>
      <t xml:space="preserve">Unidad de Medida </t>
    </r>
    <r>
      <rPr>
        <sz val="10"/>
        <color indexed="8"/>
        <rFont val="Arial"/>
        <family val="2"/>
      </rPr>
      <t>(SISTEMA FEDERAL)</t>
    </r>
  </si>
  <si>
    <t>Valor de Comparación</t>
  </si>
  <si>
    <r>
      <t xml:space="preserve">Resultado
 </t>
    </r>
    <r>
      <rPr>
        <sz val="10"/>
        <color theme="1"/>
        <rFont val="Arial"/>
        <family val="2"/>
      </rPr>
      <t>(%)</t>
    </r>
  </si>
  <si>
    <t xml:space="preserve">Valor de comparación </t>
  </si>
  <si>
    <t>Variable</t>
  </si>
  <si>
    <t>Enero-Marzo</t>
  </si>
  <si>
    <t>Abril-Junio</t>
  </si>
  <si>
    <t>Julio-Septiembre</t>
  </si>
  <si>
    <t>Octubre-Diciembre</t>
  </si>
  <si>
    <t>Nombre</t>
  </si>
  <si>
    <t>Unidad de Medida</t>
  </si>
  <si>
    <t>Numerador</t>
  </si>
  <si>
    <t xml:space="preserve">Denominador </t>
  </si>
  <si>
    <r>
      <t xml:space="preserve">Numerador
</t>
    </r>
    <r>
      <rPr>
        <b/>
        <sz val="11"/>
        <color indexed="8"/>
        <rFont val="Arial"/>
        <family val="2"/>
      </rPr>
      <t>(A)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</si>
  <si>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</si>
  <si>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</si>
  <si>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</si>
  <si>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</si>
  <si>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</si>
  <si>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</si>
  <si>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G = F/A</t>
  </si>
  <si>
    <r>
      <t>PROYECTO 020503010101 : EDUCACIÓN SUPERIOR TECNOLÓGIC</t>
    </r>
    <r>
      <rPr>
        <b/>
        <sz val="14"/>
        <rFont val="Arial"/>
        <family val="2"/>
      </rPr>
      <t xml:space="preserve">A </t>
    </r>
  </si>
  <si>
    <t>FIN (Impacto)</t>
  </si>
  <si>
    <t>Porcentaje de Egreso en Educación Superior.</t>
  </si>
  <si>
    <t>Este indicador mostrará el número de egresados que concluyen sus estudios en el ciclo escolar vigente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</si>
  <si>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</si>
  <si>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Egresado</t>
  </si>
  <si>
    <t>Impulsar el egreso de estudiantes en el ciclo escolar para contribuir al desarrollo social</t>
  </si>
  <si>
    <t>Denominador</t>
  </si>
  <si>
    <t>Porcentaje de Avance del indicador</t>
  </si>
  <si>
    <t xml:space="preserve">PROPÓSITO </t>
  </si>
  <si>
    <t>Porcentaje de Cobertura en Educación Superior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</si>
  <si>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</si>
  <si>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</si>
  <si>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Estudiante</t>
  </si>
  <si>
    <t>Atender la matrícula de Educación Superior, contribuyendo al desarrollo
Estatal</t>
  </si>
  <si>
    <t>COMPONENTE 1</t>
  </si>
  <si>
    <t>Porcentaje de absorción en Educación Superior.</t>
  </si>
  <si>
    <t>Este indicador muestra el número de jóvenes que han concluido sus estudios de educación media superior y logran su inscripción a primer grado en las Instituciones de Educación Superior de Control Estatal.</t>
  </si>
  <si>
    <t xml:space="preserve">(Número de alumnos de nuevo ingreso  a educación superior en el ciclo escolar n / Total de egresados de educación media superior en el ciclo escolar n-1)*100 </t>
  </si>
  <si>
    <t>Atender estudiantes de nuevo ingreso para impulsar su formación integral</t>
  </si>
  <si>
    <t>ACTIVIDAD 
1.2</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</si>
  <si>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</si>
  <si>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</si>
  <si>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</si>
  <si>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Acción</t>
  </si>
  <si>
    <t>Realizar acciones de formación integral para fortalecer la educación superior</t>
  </si>
  <si>
    <t xml:space="preserve"> Acción </t>
  </si>
  <si>
    <t>ACTIVIDAD 
1.3</t>
  </si>
  <si>
    <t>Tasa de variación en titulación de Educación Superior.</t>
  </si>
  <si>
    <t>Este indicador mostrará la variación de egresados que obtienen su titulo de un año fiscal a otro en las Instituciones de Educación Superior de Control Estatal.</t>
  </si>
  <si>
    <t>((Titulados en el año n /Titulados en el año n-1 )-1)*100</t>
  </si>
  <si>
    <t>Documento</t>
  </si>
  <si>
    <t>Fomentar la titulación para acreditar la formación profesional del egresado</t>
  </si>
  <si>
    <t>COMPONENTE 2</t>
  </si>
  <si>
    <t>Porcentaje de Programas educativos acreditados en Educación Superior.</t>
  </si>
  <si>
    <t>Este indicador mide el porcentaje de los programas educativos acreditados en comparación con los acreditables en las Instituciones de Educación Superior de Control Estatal en el año n..</t>
  </si>
  <si>
    <t>( Total de programas educativos acreditados hasta el año n / Total de programas educativos acreditables en el año n)*100</t>
  </si>
  <si>
    <t>Programa</t>
  </si>
  <si>
    <t>Acreditar programas educativos para consolidar la calidad y excelencia</t>
  </si>
  <si>
    <t>ACTIVIDAD 
2.1</t>
  </si>
  <si>
    <t>Porcentaje de Certificaciones para la gestión de la calidad de los diferentes procesos en Educación Superior de Control Estatal. .</t>
  </si>
  <si>
    <t>Este indicador mide el porcentaje de certificaciones en las Instituciones de Educación Superior de Control Estatal, con respecto a las referentes en el año n.</t>
  </si>
  <si>
    <t xml:space="preserve">((Total de certificaciones que cuenta la institución en el año n / Total de certificaciones referentes)*100 </t>
  </si>
  <si>
    <t>N/A</t>
  </si>
  <si>
    <t>Lograr certificaciones para mejorar los servicios educativos</t>
  </si>
  <si>
    <t>Certificado</t>
  </si>
  <si>
    <t>ACTIVIDAD 
2.2</t>
  </si>
  <si>
    <t xml:space="preserve"> Porcentaje de Docentes capacitados y actualizados en Educación Superior </t>
  </si>
  <si>
    <t>Del total de la plantilla docente en las Instituciones de Educación Superior de Control Estatal, este indicador permitirá conocer el porcentaje de docentes capacitados y actualizados en el año n.</t>
  </si>
  <si>
    <t>(Total de docentes capacitados y/o actualizados en el año n / Total de docentes en el año n)*100</t>
  </si>
  <si>
    <t>Docente</t>
  </si>
  <si>
    <t>Impulsar la capacitación directiva, docente y administrativa para el fortalecimiento institucional</t>
  </si>
  <si>
    <t>persona</t>
  </si>
  <si>
    <t>ACTIVIDAD 
2.3</t>
  </si>
  <si>
    <t>Porcentaje de docentes Evaluados en Educación Superior.</t>
  </si>
  <si>
    <t>Del total de la plantilla docente, este indicador muestra el porcentaje de docentes  evaluados a fin de encontrar áreas de oportunidad para mejorar su desempeño en el ciclo escolar vigente en las Instituciones de Educación Superior de Control Estatal.</t>
  </si>
  <si>
    <t xml:space="preserve">(Total de docentes evaluados en el ciclo escolar n / Total de docentes en el ciclo escolar n)*100 </t>
  </si>
  <si>
    <t>Evaluar al personal docente con la finalidad de encontrar áreas de oportunidad para mejorar su desempeño</t>
  </si>
  <si>
    <t>Persona</t>
  </si>
  <si>
    <t>ACTIVIDAD 
2.4</t>
  </si>
  <si>
    <t>Tasa de variación de Proyectos de Investigación en Educación Superior</t>
  </si>
  <si>
    <t xml:space="preserve">Este indicador permitirá conocer la variación de proyectos de investigación realizados en las Instituciones de Educación Superior de Control Estatal de un año a otro. </t>
  </si>
  <si>
    <t>((Total de proyectos de investigación desarrollados en el año n /  Total de proyectos de investigación desarrollados en el año n-1)-1)* 100</t>
  </si>
  <si>
    <t>Producto</t>
  </si>
  <si>
    <t>Generar productos de investigación, tecnológicos y/o innovación para impulsar el desarrollo científico</t>
  </si>
  <si>
    <t>Proyecto 20506010204.- VINCULACIÓN CON EL SECTOR PRODUCTIVO</t>
  </si>
  <si>
    <t>ACTIVIDAD</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</si>
  <si>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</si>
  <si>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</si>
  <si>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</si>
  <si>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Realizar acciones de difusión de los programas educativos para posicionar a la institución</t>
  </si>
  <si>
    <t xml:space="preserve">Porcentaje de convenios en operación con los sectores, público, privado y social  para formalizar los lazos de colaboración institucional en Educación Superior.    </t>
  </si>
  <si>
    <t>Este indicador mostrará el porcentaje de convenios que las Instituciones de Educación Superior de Control Estatal tienen en operación, con respecto a los vigentes en el año anterior.</t>
  </si>
  <si>
    <t>(Total de convenios  en operación con los sectores en el año n / Total de convenios vigentes con los sectores en el año n)* 100</t>
  </si>
  <si>
    <t>Convenio</t>
  </si>
  <si>
    <t>Operar convenios con los diferentes sectores para fortalecer los lazos de colaboración institucional</t>
  </si>
  <si>
    <t>ACTIVIDAD 
2.5</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</si>
  <si>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</si>
  <si>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</si>
  <si>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</si>
  <si>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Formar estudiantes en educación dual para facilitar su integración laboral</t>
  </si>
  <si>
    <t xml:space="preserve">ACTIVIDAD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</si>
  <si>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</si>
  <si>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</si>
  <si>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</si>
  <si>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de la institución para fortalecer la calidad y excelencia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</si>
  <si>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</si>
  <si>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</si>
  <si>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</si>
  <si>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para identificar su situación laboral y profesional</t>
  </si>
  <si>
    <t>PROYECTO 020506020101: FORTALECIMIENTO DE LA EXCELENCIA EDUCATIVA</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</si>
  <si>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</si>
  <si>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</si>
  <si>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(Total de estudiantes inscritos en cursos del idioma inglés en el ciclo escolar n / Matrícula total en el ciclo escolar n)* 100</t>
  </si>
  <si>
    <t>Impartir el idioma ingles para desarrollar competencias</t>
  </si>
  <si>
    <t>PROYECTO 020506020104: TECNOLOGÍA APLICADA A LA EDUCACIÓN</t>
  </si>
  <si>
    <t>Estudiantes por computadora en Educación Superior.</t>
  </si>
  <si>
    <t>( Matrícula total en el ciclo escolar n / Total de computadoras destinadas a los Estudiantes para desarrollar su proceso de Enseñanza-aprendizaje en el ciclo escolar n)</t>
  </si>
  <si>
    <t>Equipo</t>
  </si>
  <si>
    <t>Destinar equipo de computo para el desarrollo de habilidades digitales</t>
  </si>
  <si>
    <t>Equipo de computo</t>
  </si>
  <si>
    <t>PROYECTO 020506020105: CONVIVENCIA ESCOLAR SIN VIOLENCIA</t>
  </si>
  <si>
    <t>Tasa de variación de acciones para la prevención de la violencia escolar en Educación Superior.</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</si>
  <si>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</si>
  <si>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</si>
  <si>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de prevención de la violencia para fomentar una cultura de
paz</t>
  </si>
  <si>
    <t>Tasa de variación de acciones de igualdad de trato y oportunidades en Educación Superior.</t>
  </si>
  <si>
    <t>Permitirá conocer la variación de acciones de igualdad entre hombres y mujeres que se llevan a cabo en las instituciones de un año a otro.</t>
  </si>
  <si>
    <t>((Total de acciones de igualdad de trato y oportunidades realizados en el año n / Total de acciones de igualdad de trato y oportunidades realizadas en el año n-1)-1)*100</t>
  </si>
  <si>
    <t>Realizar acciones inclusivas para contribuir a un entorno social equitativo</t>
  </si>
  <si>
    <t xml:space="preserve">PROYECTO 020504010101: POSGRADO </t>
  </si>
  <si>
    <t xml:space="preserve">PROPÓSITO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</si>
  <si>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</si>
  <si>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</si>
  <si>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((Total de la matrícula de posgrado del ciclo escolar n/Total de la matrícula de posgrado del ciclo escolar n-1)-1) *100</t>
  </si>
  <si>
    <t>Atender a la matrícula de Posgrado contribuyendo al desarrollo Estatal</t>
  </si>
  <si>
    <t>Tasa de variación de estudiantes de nuevo ingreso atendidos en Programas de Posgrado</t>
  </si>
  <si>
    <t>El indicador mostrará la variación de alumnos que ingresan a Posgrado en las Instituciones de Educación Superior de Control Estatal del ciclo escolar actual con respecto a los del ciclo escolar anterior.</t>
  </si>
  <si>
    <t>((Total de la matrícula de nuevo ingreso posgrado del ciclo escolar n / Total de la matrícula de nuevo ingreso de posgrado del ciclo escolar n-1)-1)*100</t>
  </si>
  <si>
    <t>Atender estudiantes de nuevo ingreso de Posgrado para impulsar su formación integral
Estudiante</t>
  </si>
  <si>
    <t xml:space="preserve">ACTIVIDAD 
1.1 
</t>
  </si>
  <si>
    <t>Tasa de variación de la oferta de programas de Posgrado.</t>
  </si>
  <si>
    <t>Mide la variación de programas de Posgrado ofertados en Instituciones de Educación Superior de Control Estatal con relación a los del ciclo escolar anterior.</t>
  </si>
  <si>
    <t>((Total de programas de posgrado en el ciclo escolar n/ Total de programas de posgrado en el ciclo escolar n-1))-1x 100</t>
  </si>
  <si>
    <t>Fomentar la obtención del grado académico para acreditar la formación profesional</t>
  </si>
  <si>
    <t>Elaboró</t>
  </si>
  <si>
    <t>Autorizó</t>
  </si>
  <si>
    <t>Lic, David Abraham Lemus Díaz</t>
  </si>
  <si>
    <t xml:space="preserve"> M.en D.P.Ariana Nayeli Sánchez Rosas</t>
  </si>
  <si>
    <t>Jefe del Departamento de Planeación y Programación</t>
  </si>
  <si>
    <t>Subdirectora de Planeación</t>
  </si>
  <si>
    <t>Fecha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</si>
</sst>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1" x14ac:knownFonts="1">
    <font>
      <sz val="11"/>
      <color theme="1"/>
      <name val="Aptos Narrow"/>
      <family val="2"/>
      <scheme val="minor"/>
    </font>
    <font>
      <sz val="11"/>
      <color theme="1"/>
      <name val="Aptos Narrow"/>
      <family val="2"/>
      <scheme val="minor"/>
    </font>
    <font>
      <b/>
      <u/>
      <sz val="18"/>
      <color theme="1"/>
      <name val="Arial"/>
      <family val="2"/>
    </font>
    <font>
      <b/>
      <sz val="14"/>
      <color theme="1"/>
      <name val="Arial"/>
      <family val="2"/>
    </font>
    <font>
      <b/>
      <u/>
      <sz val="14"/>
      <color theme="1"/>
      <name val="Arial"/>
      <family val="2"/>
    </font>
    <font>
      <b/>
      <sz val="9.5"/>
      <color theme="1"/>
      <name val="Arial"/>
      <family val="2"/>
    </font>
    <font>
      <sz val="14"/>
      <color theme="1"/>
      <name val="Arial"/>
      <family val="2"/>
    </font>
    <font>
      <b/>
      <sz val="16"/>
      <color theme="1"/>
      <name val="Arial"/>
      <family val="2"/>
    </font>
    <font>
      <sz val="10"/>
      <color theme="1"/>
      <name val="Arial"/>
      <family val="2"/>
    </font>
    <font>
      <b/>
      <sz val="10"/>
      <color theme="1"/>
      <name val="Arial"/>
      <family val="2"/>
    </font>
    <font>
      <b/>
      <sz val="10"/>
      <color indexed="8"/>
      <name val="Arial"/>
      <family val="2"/>
    </font>
    <font>
      <b/>
      <sz val="11"/>
      <color indexed="8"/>
      <name val="Arial"/>
      <family val="2"/>
    </font>
    <font>
      <sz val="10"/>
      <color indexed="8"/>
      <name val="Arial"/>
      <family val="2"/>
    </font>
    <font>
      <b/>
      <sz val="12"/>
      <color indexed="8"/>
      <name val="Arial"/>
      <family val="2"/>
    </font>
    <font>
      <b/>
      <sz val="11"/>
      <color theme="0"/>
      <name val="Arial"/>
      <family val="2"/>
    </font>
    <font>
      <sz val="8"/>
      <color indexed="8"/>
      <name val="Arial"/>
      <family val="2"/>
    </font>
    <font>
      <b/>
      <sz val="14"/>
      <color indexed="8"/>
      <name val="Arial"/>
      <family val="2"/>
    </font>
    <font>
      <b/>
      <sz val="14"/>
      <name val="Arial"/>
      <family val="2"/>
    </font>
    <font>
      <sz val="12"/>
      <color indexed="8"/>
      <name val="Arial"/>
      <family val="2"/>
    </font>
    <font>
      <sz val="12"/>
      <color theme="1"/>
      <name val="Arial"/>
      <family val="2"/>
    </font>
    <font>
      <sz val="9.5"/>
      <color theme="1"/>
      <name val="Arial"/>
      <family val="2"/>
    </font>
    <font>
      <b/>
      <sz val="12"/>
      <color theme="1" tint="0.499984740745262"/>
      <name val="Arial"/>
      <family val="2"/>
    </font>
    <font>
      <b/>
      <sz val="12"/>
      <color rgb="FFFF0000"/>
      <name val="Arial"/>
      <family val="2"/>
    </font>
    <font>
      <sz val="10"/>
      <name val="Arial"/>
      <family val="2"/>
    </font>
    <font>
      <b/>
      <sz val="12"/>
      <name val="Arial"/>
      <family val="2"/>
    </font>
    <font>
      <sz val="14"/>
      <color theme="1"/>
      <name val="Aptos Narrow"/>
      <family val="2"/>
      <scheme val="minor"/>
    </font>
    <font>
      <sz val="11"/>
      <color indexed="8"/>
      <name val="Arial"/>
      <family val="2"/>
    </font>
    <font>
      <sz val="16"/>
      <color theme="1"/>
      <name val="Arial"/>
      <family val="2"/>
    </font>
    <font>
      <sz val="16"/>
      <color theme="1"/>
      <name val="Helvetica"/>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rgb="FFD8D8D8"/>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style="thin">
        <color indexed="64"/>
      </top>
      <bottom/>
      <diagonal/>
    </border>
    <border>
      <left style="thin">
        <color auto="1"/>
      </left>
      <right style="medium">
        <color indexed="64"/>
      </right>
      <top style="thin">
        <color auto="1"/>
      </top>
      <bottom/>
      <diagonal/>
    </border>
    <border>
      <left/>
      <right/>
      <top style="thin">
        <color indexed="64"/>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medium">
        <color indexed="64"/>
      </top>
      <bottom style="medium">
        <color indexed="64"/>
      </bottom>
      <diagonal/>
    </border>
    <border>
      <left/>
      <right/>
      <top/>
      <bottom style="thin">
        <color theme="0"/>
      </bottom>
      <diagonal/>
    </border>
    <border>
      <left/>
      <right/>
      <top style="thin">
        <color theme="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0" fillId="0" borderId="0" xfId="0" applyProtection="1">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3" fontId="3" fillId="0" borderId="0" xfId="0" applyNumberFormat="1" applyFont="1" applyAlignment="1" applyProtection="1">
      <alignment horizontal="center" vertical="center"/>
      <protection locked="0"/>
    </xf>
    <xf numFmtId="10" fontId="3"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3" fontId="8" fillId="0" borderId="0" xfId="0" applyNumberFormat="1" applyFont="1" applyAlignment="1" applyProtection="1">
      <alignment horizontal="center" vertical="center"/>
      <protection locked="0"/>
    </xf>
    <xf numFmtId="10" fontId="8"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3" fillId="0" borderId="2" xfId="0" applyFont="1" applyBorder="1" applyAlignment="1" applyProtection="1">
      <alignment vertical="center"/>
      <protection locked="0"/>
    </xf>
    <xf numFmtId="0" fontId="3" fillId="0" borderId="0" xfId="0" applyFont="1" applyAlignment="1" applyProtection="1">
      <alignment vertical="center"/>
      <protection locked="0"/>
    </xf>
    <xf numFmtId="0" fontId="7" fillId="0" borderId="4"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10" fontId="8"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0" fillId="0" borderId="0" xfId="0" applyAlignment="1" applyProtection="1">
      <alignment vertical="center"/>
      <protection locked="0"/>
    </xf>
    <xf numFmtId="3" fontId="12" fillId="3" borderId="25" xfId="0" applyNumberFormat="1"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3" borderId="25" xfId="0" applyFont="1" applyFill="1" applyBorder="1" applyAlignment="1" applyProtection="1">
      <alignment horizontal="center" vertical="center" wrapText="1"/>
      <protection locked="0"/>
    </xf>
    <xf numFmtId="0" fontId="0" fillId="0" borderId="0" xfId="0" applyAlignment="1">
      <alignment vertical="center"/>
    </xf>
    <xf numFmtId="164" fontId="20" fillId="0" borderId="4" xfId="1" applyNumberFormat="1" applyFont="1" applyFill="1" applyBorder="1" applyAlignment="1">
      <alignment horizontal="center" vertical="center"/>
    </xf>
    <xf numFmtId="3" fontId="18" fillId="0" borderId="29" xfId="0" applyNumberFormat="1" applyFont="1" applyBorder="1" applyAlignment="1" applyProtection="1">
      <alignment horizontal="center" vertical="center"/>
      <protection locked="0"/>
    </xf>
    <xf numFmtId="3" fontId="18" fillId="0" borderId="30" xfId="0" applyNumberFormat="1" applyFont="1" applyBorder="1" applyAlignment="1" applyProtection="1">
      <alignment horizontal="center" vertical="center" wrapText="1"/>
      <protection locked="0"/>
    </xf>
    <xf numFmtId="3" fontId="18" fillId="0" borderId="30" xfId="0" applyNumberFormat="1" applyFont="1" applyBorder="1" applyAlignment="1" applyProtection="1">
      <alignment horizontal="center" vertical="center"/>
      <protection locked="0"/>
    </xf>
    <xf numFmtId="3" fontId="18" fillId="0" borderId="30" xfId="0" applyNumberFormat="1" applyFont="1" applyBorder="1" applyAlignment="1">
      <alignment horizontal="center" vertical="center" wrapText="1"/>
    </xf>
    <xf numFmtId="3" fontId="18" fillId="0" borderId="22" xfId="0" applyNumberFormat="1" applyFont="1" applyBorder="1" applyAlignment="1">
      <alignment horizontal="center" vertical="center" wrapText="1"/>
    </xf>
    <xf numFmtId="164" fontId="20" fillId="0" borderId="20" xfId="1" applyNumberFormat="1" applyFont="1" applyFill="1" applyBorder="1" applyAlignment="1">
      <alignment horizontal="center" vertical="center"/>
    </xf>
    <xf numFmtId="3" fontId="18" fillId="0" borderId="15" xfId="0" applyNumberFormat="1" applyFont="1" applyBorder="1" applyAlignment="1" applyProtection="1">
      <alignment horizontal="center" vertical="center"/>
      <protection locked="0"/>
    </xf>
    <xf numFmtId="10" fontId="13" fillId="0" borderId="1" xfId="2" applyNumberFormat="1" applyFont="1" applyFill="1" applyBorder="1" applyAlignment="1">
      <alignment horizontal="center" vertical="center" wrapText="1"/>
    </xf>
    <xf numFmtId="3" fontId="18" fillId="0" borderId="1" xfId="0" applyNumberFormat="1" applyFont="1" applyBorder="1" applyAlignment="1" applyProtection="1">
      <alignment horizontal="center" vertical="center"/>
      <protection locked="0"/>
    </xf>
    <xf numFmtId="3" fontId="18" fillId="0" borderId="1" xfId="0" applyNumberFormat="1" applyFont="1" applyBorder="1" applyAlignment="1" applyProtection="1">
      <alignment horizontal="center" vertical="center" wrapText="1"/>
      <protection locked="0"/>
    </xf>
    <xf numFmtId="164" fontId="20" fillId="0" borderId="37" xfId="1" applyNumberFormat="1" applyFont="1" applyFill="1" applyBorder="1" applyAlignment="1">
      <alignment horizontal="center" vertical="center" wrapText="1"/>
    </xf>
    <xf numFmtId="10" fontId="18" fillId="0" borderId="23" xfId="2" applyNumberFormat="1" applyFont="1" applyFill="1" applyBorder="1" applyAlignment="1">
      <alignment horizontal="center" vertical="center" wrapText="1"/>
    </xf>
    <xf numFmtId="10" fontId="18" fillId="0" borderId="25" xfId="2" applyNumberFormat="1" applyFont="1" applyFill="1" applyBorder="1" applyAlignment="1">
      <alignment horizontal="center" vertical="center" wrapText="1"/>
    </xf>
    <xf numFmtId="3" fontId="18" fillId="0" borderId="33" xfId="0" applyNumberFormat="1" applyFont="1" applyBorder="1" applyAlignment="1" applyProtection="1">
      <alignment horizontal="center" vertical="center" wrapText="1"/>
      <protection locked="0"/>
    </xf>
    <xf numFmtId="164" fontId="20" fillId="0" borderId="10" xfId="1" applyNumberFormat="1" applyFont="1" applyFill="1" applyBorder="1" applyAlignment="1">
      <alignment horizontal="center" vertical="center"/>
    </xf>
    <xf numFmtId="3" fontId="18" fillId="0" borderId="33"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10" fontId="18" fillId="0" borderId="16" xfId="2" applyNumberFormat="1" applyFont="1" applyFill="1" applyBorder="1" applyAlignment="1">
      <alignment horizontal="center" vertical="center" wrapText="1"/>
    </xf>
    <xf numFmtId="10" fontId="18" fillId="0" borderId="1" xfId="2" applyNumberFormat="1" applyFont="1" applyFill="1" applyBorder="1" applyAlignment="1">
      <alignment horizontal="center" vertical="center" wrapText="1"/>
    </xf>
    <xf numFmtId="10" fontId="18" fillId="0" borderId="44" xfId="2"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64" fontId="20" fillId="0" borderId="46" xfId="1" applyNumberFormat="1"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0" fontId="0" fillId="7" borderId="0" xfId="0" applyFill="1"/>
    <xf numFmtId="164" fontId="20" fillId="0" borderId="1" xfId="1" applyNumberFormat="1" applyFont="1" applyFill="1" applyBorder="1" applyAlignment="1">
      <alignment horizontal="center" vertical="center" wrapText="1"/>
    </xf>
    <xf numFmtId="164" fontId="20" fillId="0" borderId="47" xfId="1" applyNumberFormat="1" applyFont="1" applyFill="1" applyBorder="1" applyAlignment="1">
      <alignment horizontal="center" vertical="center"/>
    </xf>
    <xf numFmtId="164" fontId="20" fillId="0" borderId="48" xfId="1" applyNumberFormat="1" applyFont="1" applyFill="1" applyBorder="1" applyAlignment="1">
      <alignment horizontal="center" vertical="center"/>
    </xf>
    <xf numFmtId="0" fontId="25" fillId="0" borderId="0" xfId="0" applyFont="1"/>
    <xf numFmtId="2" fontId="26" fillId="0" borderId="1" xfId="2" applyNumberFormat="1" applyFont="1" applyFill="1" applyBorder="1" applyAlignment="1" applyProtection="1">
      <alignment horizontal="center" vertical="center" wrapText="1"/>
    </xf>
    <xf numFmtId="9" fontId="18" fillId="0" borderId="25" xfId="2" applyFont="1" applyFill="1" applyBorder="1" applyAlignment="1">
      <alignment horizontal="center" vertical="center" wrapText="1"/>
    </xf>
    <xf numFmtId="2" fontId="18" fillId="0" borderId="25" xfId="2" applyNumberFormat="1" applyFont="1" applyFill="1" applyBorder="1" applyAlignment="1">
      <alignment horizontal="center" vertical="center" wrapText="1"/>
    </xf>
    <xf numFmtId="0" fontId="9"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27" fillId="0" borderId="0" xfId="0" applyFont="1" applyAlignment="1" applyProtection="1">
      <alignment horizontal="center"/>
      <protection locked="0"/>
    </xf>
    <xf numFmtId="0" fontId="8" fillId="0" borderId="0" xfId="0" applyFont="1" applyAlignment="1" applyProtection="1">
      <alignment horizontal="center"/>
      <protection locked="0"/>
    </xf>
    <xf numFmtId="0" fontId="3" fillId="0" borderId="0" xfId="0" applyFont="1" applyAlignment="1" applyProtection="1">
      <alignment horizontal="center"/>
      <protection locked="0"/>
    </xf>
    <xf numFmtId="0" fontId="8" fillId="0" borderId="0" xfId="0" applyFont="1" applyAlignment="1" applyProtection="1">
      <alignment horizontal="center" wrapText="1"/>
      <protection locked="0"/>
    </xf>
    <xf numFmtId="0" fontId="7" fillId="0" borderId="0" xfId="0" applyFont="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10" fontId="7" fillId="0" borderId="0" xfId="0" applyNumberFormat="1"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3" fontId="7" fillId="0" borderId="50" xfId="0" applyNumberFormat="1" applyFont="1" applyBorder="1" applyAlignment="1" applyProtection="1">
      <alignment horizontal="center" vertical="center"/>
      <protection locked="0"/>
    </xf>
    <xf numFmtId="10" fontId="7" fillId="0" borderId="50" xfId="0" applyNumberFormat="1" applyFont="1" applyBorder="1" applyAlignment="1" applyProtection="1">
      <alignment horizontal="center" vertical="center"/>
      <protection locked="0"/>
    </xf>
    <xf numFmtId="14" fontId="27"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8" borderId="0" xfId="0" applyFont="1" applyFill="1" applyAlignment="1" applyProtection="1">
      <alignment horizontal="center" vertical="center"/>
      <protection locked="0"/>
    </xf>
    <xf numFmtId="0" fontId="3" fillId="9" borderId="0" xfId="0" applyFont="1" applyFill="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8" fillId="10" borderId="0" xfId="0" applyFont="1" applyFill="1" applyAlignment="1" applyProtection="1">
      <alignment horizontal="center" vertical="center"/>
      <protection locked="0"/>
    </xf>
    <xf numFmtId="0" fontId="8" fillId="11" borderId="0" xfId="0" applyFont="1" applyFill="1" applyAlignment="1" applyProtection="1">
      <alignment horizontal="center" vertical="center" wrapText="1"/>
      <protection locked="0"/>
    </xf>
    <xf numFmtId="0" fontId="3" fillId="10" borderId="0" xfId="0" applyFont="1" applyFill="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lignment horizontal="center" vertical="center"/>
    </xf>
    <xf numFmtId="3" fontId="8" fillId="0" borderId="0" xfId="0" applyNumberFormat="1" applyFont="1" applyAlignment="1">
      <alignment horizontal="center" vertical="center"/>
    </xf>
    <xf numFmtId="10" fontId="8" fillId="0" borderId="0" xfId="0" applyNumberFormat="1" applyFont="1" applyAlignment="1">
      <alignment horizontal="center" vertical="center"/>
    </xf>
    <xf numFmtId="0" fontId="5" fillId="0" borderId="0" xfId="0" applyFont="1" applyAlignment="1">
      <alignment horizontal="center" vertical="center"/>
    </xf>
    <xf numFmtId="0" fontId="9" fillId="8" borderId="0" xfId="0" applyFont="1" applyFill="1" applyAlignment="1">
      <alignment horizontal="center" vertical="center"/>
    </xf>
    <xf numFmtId="0" fontId="8" fillId="9" borderId="0" xfId="0" applyFont="1" applyFill="1" applyAlignment="1">
      <alignment horizontal="center" vertical="center"/>
    </xf>
    <xf numFmtId="0" fontId="8" fillId="10" borderId="0" xfId="0" applyFont="1" applyFill="1" applyAlignment="1">
      <alignment horizontal="center" vertical="center"/>
    </xf>
    <xf numFmtId="0" fontId="8" fillId="5" borderId="0" xfId="0" applyFont="1" applyFill="1" applyAlignment="1">
      <alignment horizontal="center" vertical="center"/>
    </xf>
    <xf numFmtId="0" fontId="8" fillId="11" borderId="0" xfId="0" applyFont="1" applyFill="1" applyAlignment="1">
      <alignment horizontal="center" vertical="center" wrapText="1"/>
    </xf>
    <xf numFmtId="0" fontId="28" fillId="0" borderId="0" xfId="0" applyFont="1" applyAlignment="1">
      <alignment horizontal="center" vertical="top"/>
    </xf>
    <xf numFmtId="0" fontId="7" fillId="0" borderId="0" xfId="0" applyFont="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7" fillId="0" borderId="13" xfId="0" applyFont="1" applyBorder="1" applyAlignment="1" applyProtection="1">
      <alignment horizontal="center"/>
      <protection locked="0"/>
    </xf>
    <xf numFmtId="0" fontId="28" fillId="0" borderId="4" xfId="0" applyFont="1" applyBorder="1" applyAlignment="1">
      <alignment horizontal="center" vertical="center"/>
    </xf>
    <xf numFmtId="0" fontId="28" fillId="0" borderId="46" xfId="0" applyFont="1" applyBorder="1" applyAlignment="1">
      <alignment horizontal="center" vertical="center"/>
    </xf>
    <xf numFmtId="0" fontId="28" fillId="0" borderId="46" xfId="0" applyFont="1" applyBorder="1" applyAlignment="1">
      <alignment horizontal="center" vertical="top"/>
    </xf>
    <xf numFmtId="10" fontId="13" fillId="0" borderId="31" xfId="2" applyNumberFormat="1" applyFont="1" applyFill="1" applyBorder="1" applyAlignment="1">
      <alignment horizontal="center" vertical="center" wrapText="1"/>
    </xf>
    <xf numFmtId="10" fontId="13" fillId="0" borderId="17" xfId="2" applyNumberFormat="1" applyFont="1" applyFill="1" applyBorder="1" applyAlignment="1">
      <alignment horizontal="center" vertical="center" wrapText="1"/>
    </xf>
    <xf numFmtId="10" fontId="13" fillId="0" borderId="24" xfId="2" applyNumberFormat="1" applyFont="1" applyFill="1" applyBorder="1" applyAlignment="1">
      <alignment horizontal="center" vertical="center" wrapText="1"/>
    </xf>
    <xf numFmtId="10" fontId="13" fillId="0" borderId="33" xfId="2" applyNumberFormat="1" applyFont="1" applyFill="1" applyBorder="1" applyAlignment="1">
      <alignment horizontal="center" vertical="center" wrapText="1"/>
    </xf>
    <xf numFmtId="10" fontId="13" fillId="0" borderId="1" xfId="2" applyNumberFormat="1" applyFont="1" applyFill="1" applyBorder="1" applyAlignment="1">
      <alignment horizontal="center" vertical="center" wrapText="1"/>
    </xf>
    <xf numFmtId="10" fontId="13" fillId="0" borderId="25" xfId="2" applyNumberFormat="1" applyFont="1" applyFill="1" applyBorder="1" applyAlignment="1">
      <alignment horizontal="center" vertical="center" wrapText="1"/>
    </xf>
    <xf numFmtId="10" fontId="13" fillId="0" borderId="30" xfId="2" applyNumberFormat="1" applyFont="1" applyFill="1" applyBorder="1" applyAlignment="1">
      <alignment horizontal="center" vertical="center" wrapText="1"/>
    </xf>
    <xf numFmtId="0" fontId="12" fillId="0" borderId="31"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3" fontId="12" fillId="0" borderId="31" xfId="0" applyNumberFormat="1" applyFont="1" applyBorder="1" applyAlignment="1" applyProtection="1">
      <alignment horizontal="center" vertical="center" wrapText="1"/>
      <protection locked="0"/>
    </xf>
    <xf numFmtId="3" fontId="12" fillId="0" borderId="17" xfId="0" applyNumberFormat="1" applyFont="1" applyBorder="1" applyAlignment="1" applyProtection="1">
      <alignment horizontal="center" vertical="center" wrapText="1"/>
      <protection locked="0"/>
    </xf>
    <xf numFmtId="3" fontId="12" fillId="0" borderId="24" xfId="0" applyNumberFormat="1" applyFont="1" applyBorder="1" applyAlignment="1" applyProtection="1">
      <alignment horizontal="center" vertical="center" wrapText="1"/>
      <protection locked="0"/>
    </xf>
    <xf numFmtId="10" fontId="8" fillId="0" borderId="40" xfId="2" applyNumberFormat="1" applyFont="1" applyFill="1" applyBorder="1" applyAlignment="1">
      <alignment horizontal="center" vertical="center" wrapText="1"/>
    </xf>
    <xf numFmtId="10" fontId="8" fillId="0" borderId="34" xfId="2" applyNumberFormat="1" applyFont="1" applyFill="1" applyBorder="1" applyAlignment="1">
      <alignment horizontal="center" vertical="center" wrapText="1"/>
    </xf>
    <xf numFmtId="10" fontId="8" fillId="0" borderId="38" xfId="2" applyNumberFormat="1"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4" xfId="0" applyFont="1" applyBorder="1" applyAlignment="1">
      <alignment horizontal="center" vertical="center" wrapText="1"/>
    </xf>
    <xf numFmtId="0" fontId="16" fillId="6" borderId="49" xfId="0" applyFont="1" applyFill="1" applyBorder="1" applyAlignment="1" applyProtection="1">
      <alignment horizontal="left" vertical="center"/>
      <protection locked="0"/>
    </xf>
    <xf numFmtId="0" fontId="16" fillId="6" borderId="27" xfId="0" applyFont="1" applyFill="1" applyBorder="1" applyAlignment="1" applyProtection="1">
      <alignment horizontal="left" vertical="center"/>
      <protection locked="0"/>
    </xf>
    <xf numFmtId="10" fontId="13" fillId="0" borderId="19" xfId="2" applyNumberFormat="1" applyFont="1" applyFill="1" applyBorder="1" applyAlignment="1">
      <alignment horizontal="center" vertical="center" wrapText="1"/>
    </xf>
    <xf numFmtId="10" fontId="19" fillId="0" borderId="40" xfId="2" applyNumberFormat="1" applyFont="1" applyFill="1" applyBorder="1" applyAlignment="1">
      <alignment horizontal="center" vertical="center" wrapText="1"/>
    </xf>
    <xf numFmtId="10" fontId="19" fillId="0" borderId="34" xfId="2" applyNumberFormat="1" applyFont="1" applyFill="1" applyBorder="1" applyAlignment="1">
      <alignment horizontal="center" vertical="center" wrapText="1"/>
    </xf>
    <xf numFmtId="10" fontId="19" fillId="0" borderId="38" xfId="2" applyNumberFormat="1"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3" xfId="0" applyFont="1" applyBorder="1" applyAlignment="1">
      <alignment horizontal="center" vertical="center" wrapText="1"/>
    </xf>
    <xf numFmtId="10" fontId="11" fillId="0" borderId="16" xfId="2" applyNumberFormat="1" applyFont="1" applyFill="1" applyBorder="1" applyAlignment="1" applyProtection="1">
      <alignment horizontal="center" vertical="center" wrapText="1"/>
    </xf>
    <xf numFmtId="10" fontId="11" fillId="0" borderId="17" xfId="2" applyNumberFormat="1" applyFont="1" applyFill="1" applyBorder="1" applyAlignment="1" applyProtection="1">
      <alignment horizontal="center" vertical="center" wrapText="1"/>
    </xf>
    <xf numFmtId="10" fontId="11" fillId="0" borderId="24" xfId="2" applyNumberFormat="1" applyFont="1" applyFill="1" applyBorder="1" applyAlignment="1" applyProtection="1">
      <alignment horizontal="center" vertical="center" wrapText="1"/>
    </xf>
    <xf numFmtId="0" fontId="16" fillId="6" borderId="26" xfId="0" applyFont="1" applyFill="1" applyBorder="1" applyAlignment="1" applyProtection="1">
      <alignment horizontal="left" vertical="center"/>
      <protection locked="0"/>
    </xf>
    <xf numFmtId="0" fontId="16" fillId="6" borderId="13" xfId="0" applyFont="1" applyFill="1" applyBorder="1" applyAlignment="1" applyProtection="1">
      <alignment horizontal="left" vertical="center"/>
      <protection locked="0"/>
    </xf>
    <xf numFmtId="0" fontId="16" fillId="6" borderId="28" xfId="0" applyFont="1" applyFill="1" applyBorder="1" applyAlignment="1" applyProtection="1">
      <alignment horizontal="left" vertical="center"/>
      <protection locked="0"/>
    </xf>
    <xf numFmtId="0" fontId="12" fillId="0" borderId="3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10" fontId="24" fillId="0" borderId="30" xfId="2" applyNumberFormat="1" applyFont="1" applyFill="1" applyBorder="1" applyAlignment="1">
      <alignment horizontal="center" vertical="center" wrapText="1"/>
    </xf>
    <xf numFmtId="10" fontId="24" fillId="0" borderId="1" xfId="2" applyNumberFormat="1" applyFont="1" applyFill="1" applyBorder="1" applyAlignment="1">
      <alignment horizontal="center" vertical="center" wrapText="1"/>
    </xf>
    <xf numFmtId="10" fontId="24" fillId="0" borderId="25" xfId="2" applyNumberFormat="1" applyFont="1" applyFill="1" applyBorder="1" applyAlignment="1">
      <alignment horizontal="center" vertical="center" wrapText="1"/>
    </xf>
    <xf numFmtId="10" fontId="13" fillId="0" borderId="16" xfId="2" applyNumberFormat="1" applyFont="1" applyFill="1" applyBorder="1" applyAlignment="1">
      <alignment horizontal="center" vertical="center" wrapText="1"/>
    </xf>
    <xf numFmtId="10" fontId="19" fillId="0" borderId="32" xfId="2" applyNumberFormat="1" applyFont="1" applyFill="1" applyBorder="1" applyAlignment="1">
      <alignment horizontal="center" vertical="center" wrapText="1"/>
    </xf>
    <xf numFmtId="10" fontId="19" fillId="0" borderId="35" xfId="2" applyNumberFormat="1" applyFont="1" applyFill="1" applyBorder="1" applyAlignment="1">
      <alignment horizontal="center" vertical="center" wrapText="1"/>
    </xf>
    <xf numFmtId="10" fontId="19" fillId="0" borderId="45" xfId="2" applyNumberFormat="1" applyFont="1" applyFill="1" applyBorder="1" applyAlignment="1">
      <alignment horizontal="center" vertical="center" wrapText="1"/>
    </xf>
    <xf numFmtId="0" fontId="12" fillId="0" borderId="16"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10" fontId="22" fillId="0" borderId="1" xfId="2" applyNumberFormat="1" applyFont="1" applyFill="1" applyBorder="1" applyAlignment="1">
      <alignment horizontal="center" vertical="center" wrapText="1"/>
    </xf>
    <xf numFmtId="10" fontId="19" fillId="0" borderId="36" xfId="2" applyNumberFormat="1" applyFont="1" applyFill="1" applyBorder="1" applyAlignment="1">
      <alignment horizontal="center" vertical="center" wrapText="1"/>
    </xf>
    <xf numFmtId="10" fontId="19" fillId="0" borderId="39" xfId="2" applyNumberFormat="1" applyFont="1" applyFill="1" applyBorder="1" applyAlignment="1">
      <alignment horizontal="center" vertical="center" wrapText="1"/>
    </xf>
    <xf numFmtId="10" fontId="22" fillId="0" borderId="30" xfId="2" applyNumberFormat="1" applyFont="1" applyFill="1" applyBorder="1" applyAlignment="1">
      <alignment horizontal="center" vertical="center" wrapText="1"/>
    </xf>
    <xf numFmtId="10" fontId="22" fillId="0" borderId="25" xfId="2" applyNumberFormat="1" applyFont="1" applyFill="1" applyBorder="1" applyAlignment="1">
      <alignment horizontal="center" vertical="center" wrapText="1"/>
    </xf>
    <xf numFmtId="10" fontId="21" fillId="0" borderId="30" xfId="2" applyNumberFormat="1" applyFont="1" applyFill="1" applyBorder="1" applyAlignment="1">
      <alignment horizontal="center" vertical="center" wrapText="1"/>
    </xf>
    <xf numFmtId="10" fontId="21" fillId="0" borderId="1" xfId="2" applyNumberFormat="1" applyFont="1" applyFill="1" applyBorder="1" applyAlignment="1">
      <alignment horizontal="center" vertical="center" wrapText="1"/>
    </xf>
    <xf numFmtId="10" fontId="21" fillId="0" borderId="25" xfId="2" applyNumberFormat="1" applyFont="1" applyFill="1" applyBorder="1" applyAlignment="1">
      <alignment horizontal="center" vertical="center" wrapText="1"/>
    </xf>
    <xf numFmtId="0" fontId="10"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3" fontId="10" fillId="0" borderId="18" xfId="0" applyNumberFormat="1" applyFont="1" applyBorder="1" applyAlignment="1" applyProtection="1">
      <alignment horizontal="center" vertical="center" wrapText="1"/>
      <protection locked="0"/>
    </xf>
    <xf numFmtId="3" fontId="10" fillId="0" borderId="19" xfId="0" applyNumberFormat="1" applyFont="1" applyBorder="1" applyAlignment="1" applyProtection="1">
      <alignment horizontal="center" vertical="center" wrapText="1"/>
      <protection locked="0"/>
    </xf>
    <xf numFmtId="10" fontId="9" fillId="2" borderId="1" xfId="0" applyNumberFormat="1" applyFont="1" applyFill="1" applyBorder="1" applyAlignment="1" applyProtection="1">
      <alignment horizontal="center" vertical="center" wrapText="1"/>
      <protection locked="0"/>
    </xf>
    <xf numFmtId="10" fontId="9" fillId="2" borderId="25" xfId="0" applyNumberFormat="1" applyFont="1" applyFill="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0" fontId="10" fillId="3" borderId="16"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10" fillId="2" borderId="8"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12" fillId="0" borderId="31" xfId="0" applyFont="1" applyFill="1" applyBorder="1" applyAlignment="1">
      <alignment horizontal="center" vertical="center" wrapText="1"/>
    </xf>
    <xf numFmtId="3" fontId="12" fillId="0" borderId="31" xfId="0" applyNumberFormat="1" applyFont="1" applyFill="1" applyBorder="1" applyAlignment="1" applyProtection="1">
      <alignment horizontal="center" vertical="center" wrapText="1"/>
      <protection locked="0"/>
    </xf>
    <xf numFmtId="3" fontId="18" fillId="0" borderId="29" xfId="0" applyNumberFormat="1" applyFont="1" applyFill="1" applyBorder="1" applyAlignment="1" applyProtection="1">
      <alignment horizontal="center" vertical="center"/>
      <protection locked="0"/>
    </xf>
    <xf numFmtId="3" fontId="18" fillId="0" borderId="30" xfId="0" applyNumberFormat="1" applyFont="1" applyFill="1" applyBorder="1" applyAlignment="1" applyProtection="1">
      <alignment horizontal="center" vertical="center" wrapText="1"/>
      <protection locked="0"/>
    </xf>
    <xf numFmtId="3" fontId="18" fillId="0" borderId="30" xfId="0" applyNumberFormat="1" applyFont="1" applyFill="1" applyBorder="1" applyAlignment="1" applyProtection="1">
      <alignment horizontal="center" vertical="center"/>
      <protection locked="0"/>
    </xf>
    <xf numFmtId="3" fontId="18" fillId="0" borderId="1" xfId="0" applyNumberFormat="1" applyFont="1" applyFill="1" applyBorder="1" applyAlignment="1" applyProtection="1">
      <alignment horizontal="center" vertical="center" wrapText="1"/>
      <protection locked="0"/>
    </xf>
    <xf numFmtId="3" fontId="18" fillId="0" borderId="33" xfId="0" applyNumberFormat="1" applyFont="1" applyFill="1" applyBorder="1" applyAlignment="1" applyProtection="1">
      <alignment horizontal="center" vertical="center" wrapText="1"/>
      <protection locked="0"/>
    </xf>
    <xf numFmtId="0" fontId="12" fillId="0" borderId="17" xfId="0" applyFont="1" applyFill="1" applyBorder="1" applyAlignment="1">
      <alignment horizontal="center" vertical="center" wrapText="1"/>
    </xf>
    <xf numFmtId="3" fontId="12" fillId="0" borderId="17" xfId="0" applyNumberFormat="1" applyFont="1" applyFill="1" applyBorder="1" applyAlignment="1" applyProtection="1">
      <alignment horizontal="center" vertical="center" wrapText="1"/>
      <protection locked="0"/>
    </xf>
    <xf numFmtId="3" fontId="18" fillId="0" borderId="15" xfId="0" applyNumberFormat="1" applyFont="1" applyFill="1" applyBorder="1" applyAlignment="1" applyProtection="1">
      <alignment horizontal="center" vertical="center"/>
      <protection locked="0"/>
    </xf>
    <xf numFmtId="3" fontId="18" fillId="0" borderId="1" xfId="0" applyNumberFormat="1" applyFont="1" applyFill="1" applyBorder="1" applyAlignment="1" applyProtection="1">
      <alignment horizontal="center" vertical="center"/>
      <protection locked="0"/>
    </xf>
    <xf numFmtId="0" fontId="12" fillId="0" borderId="24" xfId="0" applyFont="1" applyFill="1" applyBorder="1" applyAlignment="1">
      <alignment horizontal="center" vertical="center" wrapText="1"/>
    </xf>
    <xf numFmtId="3" fontId="12" fillId="0" borderId="24" xfId="0" applyNumberFormat="1" applyFont="1" applyFill="1" applyBorder="1" applyAlignment="1" applyProtection="1">
      <alignment horizontal="center" vertical="center" wrapText="1"/>
      <protection locked="0"/>
    </xf>
    <xf numFmtId="3" fontId="19" fillId="0" borderId="31" xfId="0" applyNumberFormat="1" applyFont="1" applyFill="1" applyBorder="1" applyAlignment="1" applyProtection="1">
      <alignment horizontal="center" vertical="center" wrapText="1"/>
      <protection locked="0"/>
    </xf>
    <xf numFmtId="3" fontId="18" fillId="0" borderId="33" xfId="0" applyNumberFormat="1" applyFont="1" applyFill="1" applyBorder="1" applyAlignment="1" applyProtection="1">
      <alignment horizontal="center" vertical="center" wrapText="1"/>
      <protection locked="0"/>
    </xf>
    <xf numFmtId="3" fontId="18" fillId="0" borderId="8" xfId="0" applyNumberFormat="1" applyFont="1" applyFill="1" applyBorder="1" applyAlignment="1" applyProtection="1">
      <alignment horizontal="center" vertical="center"/>
      <protection locked="0"/>
    </xf>
    <xf numFmtId="3" fontId="18" fillId="0" borderId="33" xfId="0" applyNumberFormat="1" applyFont="1" applyFill="1" applyBorder="1" applyAlignment="1" applyProtection="1">
      <alignment horizontal="center" vertical="center"/>
      <protection locked="0"/>
    </xf>
    <xf numFmtId="3" fontId="19" fillId="0" borderId="17" xfId="0" applyNumberFormat="1" applyFont="1" applyFill="1" applyBorder="1" applyAlignment="1" applyProtection="1">
      <alignment horizontal="center" vertical="center" wrapText="1"/>
      <protection locked="0"/>
    </xf>
    <xf numFmtId="3" fontId="18" fillId="0" borderId="1" xfId="0" applyNumberFormat="1" applyFont="1" applyFill="1" applyBorder="1" applyAlignment="1" applyProtection="1">
      <alignment horizontal="center" vertical="center" wrapText="1"/>
      <protection locked="0"/>
    </xf>
    <xf numFmtId="3" fontId="19" fillId="0" borderId="24" xfId="0" applyNumberFormat="1" applyFont="1" applyFill="1" applyBorder="1" applyAlignment="1" applyProtection="1">
      <alignment horizontal="center" vertical="center" wrapText="1"/>
      <protection locked="0"/>
    </xf>
    <xf numFmtId="3" fontId="18" fillId="0" borderId="25" xfId="0" applyNumberFormat="1" applyFont="1" applyFill="1" applyBorder="1" applyAlignment="1" applyProtection="1">
      <alignment horizontal="center" vertical="center" wrapText="1"/>
      <protection locked="0"/>
    </xf>
    <xf numFmtId="3" fontId="18" fillId="0" borderId="31" xfId="0" applyNumberFormat="1" applyFont="1" applyFill="1" applyBorder="1" applyAlignment="1" applyProtection="1">
      <alignment horizontal="center" vertical="center" wrapText="1"/>
      <protection locked="0"/>
    </xf>
    <xf numFmtId="3" fontId="18" fillId="0" borderId="17" xfId="0" applyNumberFormat="1" applyFont="1" applyFill="1" applyBorder="1" applyAlignment="1" applyProtection="1">
      <alignment horizontal="center" vertical="center" wrapText="1"/>
      <protection locked="0"/>
    </xf>
    <xf numFmtId="3" fontId="18" fillId="0" borderId="24" xfId="0" applyNumberFormat="1" applyFont="1" applyFill="1" applyBorder="1" applyAlignment="1" applyProtection="1">
      <alignment horizontal="center" vertical="center" wrapText="1"/>
      <protection locked="0"/>
    </xf>
    <xf numFmtId="0" fontId="12" fillId="0" borderId="3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5" xfId="0" applyFont="1" applyFill="1" applyBorder="1" applyAlignment="1">
      <alignment horizontal="center" vertical="center" wrapText="1"/>
    </xf>
    <xf numFmtId="3" fontId="18" fillId="0" borderId="30" xfId="0" applyNumberFormat="1" applyFont="1" applyFill="1" applyBorder="1" applyAlignment="1" applyProtection="1">
      <alignment horizontal="center" vertical="center" wrapText="1"/>
      <protection locked="0"/>
    </xf>
    <xf numFmtId="3" fontId="18" fillId="0" borderId="16" xfId="0" applyNumberFormat="1" applyFont="1" applyFill="1" applyBorder="1" applyAlignment="1" applyProtection="1">
      <alignment horizontal="center" vertical="center" wrapText="1"/>
      <protection locked="0"/>
    </xf>
    <xf numFmtId="3" fontId="18" fillId="0" borderId="22" xfId="0" applyNumberFormat="1" applyFont="1" applyFill="1" applyBorder="1" applyAlignment="1" applyProtection="1">
      <alignment horizontal="center" vertical="center"/>
      <protection locked="0"/>
    </xf>
    <xf numFmtId="3" fontId="18" fillId="0" borderId="19" xfId="0" applyNumberFormat="1" applyFont="1" applyFill="1" applyBorder="1" applyAlignment="1" applyProtection="1">
      <alignment horizontal="center" vertical="center"/>
      <protection locked="0"/>
    </xf>
    <xf numFmtId="0" fontId="12" fillId="0" borderId="30" xfId="0" applyFont="1" applyFill="1" applyBorder="1" applyAlignment="1">
      <alignment horizontal="center" vertical="center" wrapText="1"/>
    </xf>
    <xf numFmtId="3" fontId="18" fillId="0" borderId="33"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40">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ESCHI\Documents\SIPREPchido.xlsm" TargetMode="External"/><Relationship Id="rId1" Type="http://schemas.openxmlformats.org/officeDocument/2006/relationships/externalLinkPath" Target="/Users/TESCHI/Documents/SIPREPch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1"/>
      <sheetName val="Tabla3"/>
      <sheetName val="Tabla5"/>
      <sheetName val="Tabla7"/>
      <sheetName val="Tabla9"/>
      <sheetName val="Tabla11"/>
      <sheetName val="Tabla13"/>
      <sheetName val="Tabla15"/>
      <sheetName val="NO TOUCH"/>
      <sheetName val="EDITABLE"/>
      <sheetName val="PORTADA"/>
      <sheetName val="MIR 4°"/>
      <sheetName val="SESyN"/>
      <sheetName val="SIPREPchi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5A47-556A-47AE-B41A-ACC3BA94E734}">
  <sheetPr codeName="Hoja13">
    <pageSetUpPr fitToPage="1"/>
  </sheetPr>
  <dimension ref="A1:AR197"/>
  <sheetViews>
    <sheetView tabSelected="1" showWhiteSpace="0" topLeftCell="H1" zoomScale="57" zoomScaleNormal="57" zoomScaleSheetLayoutView="71" zoomScalePageLayoutView="40" workbookViewId="0">
      <pane ySplit="1" topLeftCell="A30" activePane="bottomLeft" state="frozen"/>
      <selection activeCell="C1" sqref="C1"/>
      <selection pane="bottomLeft" activeCell="I7" sqref="I7"/>
    </sheetView>
  </sheetViews>
  <sheetFormatPr baseColWidth="10" defaultColWidth="10.7109375" defaultRowHeight="15" x14ac:dyDescent="0.25"/>
  <cols>
    <col min="1" max="1" width="13.28515625" customWidth="1"/>
    <col min="2" max="2" width="16.140625" style="88" customWidth="1"/>
    <col min="3" max="3" width="23.28515625" style="89" customWidth="1"/>
    <col min="4" max="4" width="38.42578125" style="89" customWidth="1"/>
    <col min="5" max="5" width="28" style="89" customWidth="1"/>
    <col min="6" max="6" width="21.7109375" style="89" customWidth="1"/>
    <col min="7" max="7" width="21" style="89" customWidth="1"/>
    <col min="8" max="8" width="19.7109375" style="89" customWidth="1"/>
    <col min="9" max="9" width="23.85546875" style="89" customWidth="1"/>
    <col min="10" max="11" width="19.5703125" style="90" customWidth="1"/>
    <col min="12" max="12" width="19.5703125" style="91" customWidth="1"/>
    <col min="13" max="13" width="25.28515625" style="92" customWidth="1"/>
    <col min="14" max="14" width="12.5703125" style="93" customWidth="1"/>
    <col min="15" max="15" width="25.7109375" style="94" customWidth="1"/>
    <col min="16" max="16" width="12" style="89" customWidth="1"/>
    <col min="17" max="17" width="12.42578125" style="95" customWidth="1"/>
    <col min="18" max="18" width="25.7109375" style="89" customWidth="1"/>
    <col min="19" max="19" width="12.42578125" style="89" customWidth="1"/>
    <col min="20" max="20" width="12.42578125" style="95" customWidth="1"/>
    <col min="21" max="21" width="10.85546875" style="96" customWidth="1"/>
    <col min="22" max="22" width="15.5703125" style="96" customWidth="1"/>
    <col min="23" max="23" width="12.42578125" style="95" bestFit="1" customWidth="1"/>
    <col min="24" max="24" width="10.85546875" style="89" bestFit="1" customWidth="1"/>
    <col min="25" max="25" width="14.140625" style="89" bestFit="1" customWidth="1"/>
    <col min="26" max="26" width="19.140625" style="97" customWidth="1"/>
    <col min="27" max="27" width="19.5703125" style="89" customWidth="1"/>
    <col min="28" max="28" width="12.5703125" style="89" customWidth="1"/>
    <col min="29" max="29" width="30" style="88" customWidth="1"/>
    <col min="30" max="30" width="15.28515625" style="88" customWidth="1"/>
    <col min="31" max="31" width="4" customWidth="1"/>
  </cols>
  <sheetData>
    <row r="1" spans="2:31" s="1" customFormat="1" ht="41.25" customHeight="1" x14ac:dyDescent="0.25">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row>
    <row r="2" spans="2:31" s="1" customFormat="1" ht="18" x14ac:dyDescent="0.25">
      <c r="B2" s="194" t="s">
        <v>1</v>
      </c>
      <c r="C2" s="195"/>
      <c r="D2" s="195"/>
      <c r="E2" s="195"/>
      <c r="F2" s="195"/>
      <c r="G2" s="3"/>
      <c r="H2" s="3"/>
      <c r="I2" s="3"/>
      <c r="J2" s="4"/>
      <c r="K2" s="4"/>
      <c r="L2" s="5"/>
      <c r="M2" s="6"/>
      <c r="N2" s="7"/>
      <c r="O2" s="7"/>
      <c r="P2" s="7"/>
      <c r="Q2" s="7"/>
      <c r="R2" s="7"/>
      <c r="S2" s="7"/>
      <c r="T2" s="7"/>
      <c r="U2" s="7"/>
      <c r="V2" s="7"/>
      <c r="W2" s="7"/>
      <c r="X2" s="7"/>
      <c r="Y2" s="7"/>
      <c r="Z2" s="8"/>
      <c r="AA2" s="7"/>
      <c r="AB2" s="7"/>
      <c r="AC2" s="101"/>
      <c r="AD2" s="215"/>
    </row>
    <row r="3" spans="2:31" s="1" customFormat="1" ht="20.25" customHeight="1" x14ac:dyDescent="0.25">
      <c r="B3" s="194" t="s">
        <v>2</v>
      </c>
      <c r="C3" s="195"/>
      <c r="D3" s="195"/>
      <c r="E3" s="195"/>
      <c r="F3" s="195"/>
      <c r="G3" s="3"/>
      <c r="H3" s="3"/>
      <c r="I3" s="3"/>
      <c r="J3" s="9"/>
      <c r="K3" s="9"/>
      <c r="L3" s="10"/>
      <c r="M3" s="6"/>
      <c r="N3" s="11"/>
      <c r="O3" s="12"/>
      <c r="P3" s="12"/>
      <c r="Q3" s="12"/>
      <c r="R3" s="12"/>
      <c r="S3" s="12"/>
      <c r="T3" s="12"/>
      <c r="U3" s="12"/>
      <c r="V3" s="12"/>
      <c r="W3" s="12"/>
      <c r="X3" s="12"/>
      <c r="Y3" s="12"/>
      <c r="Z3" s="13"/>
      <c r="AA3" s="12"/>
      <c r="AB3" s="12"/>
      <c r="AC3" s="195"/>
      <c r="AD3" s="216"/>
    </row>
    <row r="4" spans="2:31" s="1" customFormat="1" ht="20.25" customHeight="1" x14ac:dyDescent="0.25">
      <c r="B4" s="194" t="s">
        <v>3</v>
      </c>
      <c r="C4" s="195"/>
      <c r="D4" s="195"/>
      <c r="E4" s="195"/>
      <c r="F4" s="195"/>
      <c r="G4" s="3"/>
      <c r="H4" s="3"/>
      <c r="I4" s="3"/>
      <c r="J4" s="9"/>
      <c r="K4" s="9"/>
      <c r="L4" s="10"/>
      <c r="M4" s="6"/>
      <c r="N4" s="11"/>
      <c r="O4" s="12"/>
      <c r="P4" s="12"/>
      <c r="Q4" s="12"/>
      <c r="R4" s="12"/>
      <c r="S4" s="12"/>
      <c r="T4" s="12"/>
      <c r="U4" s="12"/>
      <c r="V4" s="12"/>
      <c r="W4" s="12"/>
      <c r="X4" s="12"/>
      <c r="Y4" s="12"/>
      <c r="Z4" s="13"/>
      <c r="AA4" s="12"/>
      <c r="AB4" s="192"/>
      <c r="AC4" s="192"/>
      <c r="AD4" s="193"/>
    </row>
    <row r="5" spans="2:31" s="1" customFormat="1" ht="20.25" customHeight="1" x14ac:dyDescent="0.25">
      <c r="B5" s="14" t="s">
        <v>4</v>
      </c>
      <c r="C5" s="15"/>
      <c r="D5" s="15"/>
      <c r="E5" s="15"/>
      <c r="F5" s="15"/>
      <c r="G5" s="3"/>
      <c r="H5" s="3"/>
      <c r="I5" s="3"/>
      <c r="J5" s="9"/>
      <c r="K5" s="9"/>
      <c r="L5" s="10"/>
      <c r="M5" s="6"/>
      <c r="N5" s="11"/>
      <c r="O5" s="12"/>
      <c r="P5" s="12"/>
      <c r="Q5" s="12"/>
      <c r="R5" s="12"/>
      <c r="S5" s="12"/>
      <c r="T5" s="12"/>
      <c r="U5" s="12"/>
      <c r="V5" s="12"/>
      <c r="W5" s="12"/>
      <c r="X5" s="12"/>
      <c r="Y5" s="12"/>
      <c r="Z5" s="13"/>
      <c r="AA5" s="12"/>
      <c r="AB5" s="192"/>
      <c r="AC5" s="192"/>
      <c r="AD5" s="193"/>
      <c r="AE5" s="12"/>
    </row>
    <row r="6" spans="2:31" s="1" customFormat="1" ht="20.25" customHeight="1" x14ac:dyDescent="0.25">
      <c r="B6" s="2" t="s">
        <v>5</v>
      </c>
      <c r="C6" s="16">
        <v>2025</v>
      </c>
      <c r="D6" s="17"/>
      <c r="E6" s="17"/>
      <c r="F6" s="17"/>
      <c r="G6" s="17"/>
      <c r="H6" s="17"/>
      <c r="I6" s="17"/>
      <c r="J6" s="9"/>
      <c r="K6" s="9"/>
      <c r="L6" s="10"/>
      <c r="M6" s="6"/>
      <c r="N6" s="11"/>
      <c r="O6" s="12"/>
      <c r="P6" s="12"/>
      <c r="Q6" s="12"/>
      <c r="R6" s="12"/>
      <c r="S6" s="12"/>
      <c r="T6" s="12"/>
      <c r="U6" s="12"/>
      <c r="V6" s="12"/>
      <c r="W6" s="12"/>
      <c r="X6" s="12"/>
      <c r="Y6" s="12"/>
      <c r="Z6" s="13"/>
      <c r="AA6" s="3"/>
      <c r="AB6" s="192"/>
      <c r="AC6" s="192"/>
      <c r="AD6" s="193"/>
      <c r="AE6" s="3"/>
    </row>
    <row r="7" spans="2:31" s="1" customFormat="1" ht="20.25" customHeight="1" x14ac:dyDescent="0.25">
      <c r="B7" s="194" t="s">
        <v>6</v>
      </c>
      <c r="C7" s="195"/>
      <c r="D7" s="195"/>
      <c r="E7" s="195"/>
      <c r="F7" s="195"/>
      <c r="G7" s="3"/>
      <c r="H7" s="3"/>
      <c r="I7" s="3"/>
      <c r="J7" s="9"/>
      <c r="K7" s="9"/>
      <c r="L7" s="10"/>
      <c r="M7" s="6"/>
      <c r="N7" s="11"/>
      <c r="O7" s="12"/>
      <c r="P7" s="12"/>
      <c r="Q7" s="12"/>
      <c r="R7" s="12"/>
      <c r="S7" s="12"/>
      <c r="T7" s="12"/>
      <c r="U7" s="12"/>
      <c r="V7" s="12"/>
      <c r="W7" s="12"/>
      <c r="X7" s="12"/>
      <c r="Y7" s="12"/>
      <c r="Z7" s="13"/>
      <c r="AA7" s="12"/>
      <c r="AB7" s="192"/>
      <c r="AC7" s="192"/>
      <c r="AD7" s="193"/>
      <c r="AE7" s="12"/>
    </row>
    <row r="8" spans="2:31" s="1" customFormat="1" ht="15.75" thickBot="1" x14ac:dyDescent="0.3">
      <c r="B8" s="18"/>
      <c r="C8" s="19"/>
      <c r="D8" s="19"/>
      <c r="E8" s="19"/>
      <c r="F8" s="19"/>
      <c r="G8" s="19"/>
      <c r="H8" s="19"/>
      <c r="I8" s="19"/>
      <c r="J8" s="20"/>
      <c r="K8" s="20"/>
      <c r="L8" s="21"/>
      <c r="M8" s="22"/>
      <c r="N8" s="23"/>
      <c r="O8" s="19"/>
      <c r="P8" s="19"/>
      <c r="Q8" s="19"/>
      <c r="R8" s="19"/>
      <c r="S8" s="19"/>
      <c r="T8" s="19"/>
      <c r="U8" s="19"/>
      <c r="V8" s="19"/>
      <c r="W8" s="19"/>
      <c r="X8" s="19"/>
      <c r="Y8" s="19"/>
      <c r="Z8" s="24"/>
      <c r="AA8" s="19"/>
      <c r="AB8" s="19"/>
      <c r="AC8" s="23"/>
      <c r="AD8" s="25"/>
    </row>
    <row r="9" spans="2:31" s="26" customFormat="1" ht="51.75" customHeight="1" x14ac:dyDescent="0.25">
      <c r="B9" s="196" t="s">
        <v>7</v>
      </c>
      <c r="C9" s="199" t="s">
        <v>8</v>
      </c>
      <c r="D9" s="200"/>
      <c r="E9" s="200"/>
      <c r="F9" s="201"/>
      <c r="G9" s="199" t="s">
        <v>9</v>
      </c>
      <c r="H9" s="200"/>
      <c r="I9" s="201"/>
      <c r="J9" s="202" t="s">
        <v>10</v>
      </c>
      <c r="K9" s="203"/>
      <c r="L9" s="204"/>
      <c r="M9" s="205" t="s">
        <v>11</v>
      </c>
      <c r="N9" s="206"/>
      <c r="O9" s="206"/>
      <c r="P9" s="206"/>
      <c r="Q9" s="206"/>
      <c r="R9" s="206"/>
      <c r="S9" s="206"/>
      <c r="T9" s="206"/>
      <c r="U9" s="206"/>
      <c r="V9" s="206"/>
      <c r="W9" s="206"/>
      <c r="X9" s="206"/>
      <c r="Y9" s="207"/>
      <c r="Z9" s="208" t="s">
        <v>12</v>
      </c>
      <c r="AA9" s="209"/>
      <c r="AB9" s="210"/>
      <c r="AC9" s="180" t="s">
        <v>13</v>
      </c>
      <c r="AD9" s="181"/>
    </row>
    <row r="10" spans="2:31" s="26" customFormat="1" ht="21" customHeight="1" x14ac:dyDescent="0.25">
      <c r="B10" s="197"/>
      <c r="C10" s="182" t="s">
        <v>14</v>
      </c>
      <c r="D10" s="184" t="s">
        <v>15</v>
      </c>
      <c r="E10" s="182" t="s">
        <v>16</v>
      </c>
      <c r="F10" s="184" t="s">
        <v>17</v>
      </c>
      <c r="G10" s="185" t="s">
        <v>18</v>
      </c>
      <c r="H10" s="186"/>
      <c r="I10" s="187" t="s">
        <v>19</v>
      </c>
      <c r="J10" s="189" t="s">
        <v>20</v>
      </c>
      <c r="K10" s="189"/>
      <c r="L10" s="187" t="s">
        <v>19</v>
      </c>
      <c r="M10" s="190" t="s">
        <v>21</v>
      </c>
      <c r="N10" s="172" t="s">
        <v>22</v>
      </c>
      <c r="O10" s="173"/>
      <c r="P10" s="174"/>
      <c r="Q10" s="172" t="s">
        <v>23</v>
      </c>
      <c r="R10" s="173"/>
      <c r="S10" s="174"/>
      <c r="T10" s="175" t="s">
        <v>24</v>
      </c>
      <c r="U10" s="176"/>
      <c r="V10" s="177"/>
      <c r="W10" s="172" t="s">
        <v>25</v>
      </c>
      <c r="X10" s="173"/>
      <c r="Y10" s="174"/>
      <c r="Z10" s="211"/>
      <c r="AA10" s="212"/>
      <c r="AB10" s="213"/>
      <c r="AC10" s="178" t="s">
        <v>26</v>
      </c>
      <c r="AD10" s="178" t="s">
        <v>27</v>
      </c>
    </row>
    <row r="11" spans="2:31" s="26" customFormat="1" ht="51" customHeight="1" thickBot="1" x14ac:dyDescent="0.3">
      <c r="B11" s="198"/>
      <c r="C11" s="183"/>
      <c r="D11" s="183"/>
      <c r="E11" s="183"/>
      <c r="F11" s="183"/>
      <c r="G11" s="27" t="s">
        <v>28</v>
      </c>
      <c r="H11" s="27" t="s">
        <v>29</v>
      </c>
      <c r="I11" s="188"/>
      <c r="J11" s="27" t="s">
        <v>30</v>
      </c>
      <c r="K11" s="27" t="s">
        <v>31</v>
      </c>
      <c r="L11" s="188"/>
      <c r="M11" s="191"/>
      <c r="N11" s="28" t="s">
        <v>32</v>
      </c>
      <c r="O11" s="28" t="s">
        <v>33</v>
      </c>
      <c r="P11" s="28" t="s">
        <v>34</v>
      </c>
      <c r="Q11" s="28" t="s">
        <v>32</v>
      </c>
      <c r="R11" s="28" t="s">
        <v>33</v>
      </c>
      <c r="S11" s="28" t="s">
        <v>34</v>
      </c>
      <c r="T11" s="28" t="s">
        <v>32</v>
      </c>
      <c r="U11" s="28" t="s">
        <v>33</v>
      </c>
      <c r="V11" s="29" t="s">
        <v>34</v>
      </c>
      <c r="W11" s="28" t="s">
        <v>32</v>
      </c>
      <c r="X11" s="29" t="s">
        <v>33</v>
      </c>
      <c r="Y11" s="29" t="s">
        <v>34</v>
      </c>
      <c r="Z11" s="28" t="s">
        <v>35</v>
      </c>
      <c r="AA11" s="29" t="s">
        <v>36</v>
      </c>
      <c r="AB11" s="29" t="s">
        <v>37</v>
      </c>
      <c r="AC11" s="179"/>
      <c r="AD11" s="179"/>
    </row>
    <row r="12" spans="2:31" s="30" customFormat="1" ht="29.25" customHeight="1" thickBot="1" x14ac:dyDescent="0.3">
      <c r="B12" s="147" t="s">
        <v>38</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49"/>
    </row>
    <row r="13" spans="2:31" s="30" customFormat="1" ht="30" customHeight="1" x14ac:dyDescent="0.25">
      <c r="B13" s="170" t="s">
        <v>39</v>
      </c>
      <c r="C13" s="171" t="s">
        <v>40</v>
      </c>
      <c r="D13" s="171" t="s">
        <v>41</v>
      </c>
      <c r="E13" s="171" t="s">
        <v>42</v>
      </c>
      <c r="F13" s="248" t="s">
        <v>43</v>
      </c>
      <c r="G13" s="238">
        <v>847</v>
      </c>
      <c r="H13" s="238">
        <v>1243</v>
      </c>
      <c r="I13" s="157">
        <f>IFERROR(G13/H13,"""")</f>
        <v>0.68141592920353977</v>
      </c>
      <c r="J13" s="239">
        <v>800</v>
      </c>
      <c r="K13" s="239">
        <v>1326</v>
      </c>
      <c r="L13" s="157">
        <f>IFERROR(J13/K13,"""")</f>
        <v>0.60331825037707387</v>
      </c>
      <c r="M13" s="31" t="s">
        <v>28</v>
      </c>
      <c r="N13" s="219">
        <v>550</v>
      </c>
      <c r="O13" s="220">
        <f>_xlfn.XLOOKUP(AC13,[1]!Tabla17[META SIPRED],[1]!Tabla17[ENERO-MARZO2])</f>
        <v>517</v>
      </c>
      <c r="P13" s="116">
        <f>IF(O13&gt;=0,IFERROR(O13/N13,0),"")</f>
        <v>0.94</v>
      </c>
      <c r="Q13" s="221">
        <v>0</v>
      </c>
      <c r="R13" s="220">
        <f>_xlfn.XLOOKUP(AC13,[1]!Tabla17[META SIPRED],[1]!Tabla17[ABRIL-JUNIO2])</f>
        <v>0</v>
      </c>
      <c r="S13" s="167">
        <f>IF(R13&gt;=0,IFERROR(R13/Q13,0),"")</f>
        <v>0</v>
      </c>
      <c r="T13" s="221">
        <v>250</v>
      </c>
      <c r="U13" s="220">
        <f>_xlfn.XLOOKUP(AC13,[1]!Tabla17[META SIPRED],[1]!Tabla17[JULIO-SEPTIEMBRE2])</f>
        <v>250</v>
      </c>
      <c r="V13" s="116">
        <f>IF(U13&gt;=0,IFERROR(U13/T13,0),"")</f>
        <v>1</v>
      </c>
      <c r="W13" s="233">
        <v>0</v>
      </c>
      <c r="X13" s="220">
        <f>_xlfn.XLOOKUP(AC13,[1]!Tabla17[META SIPRED],[1]!Tabla17[OCTUBRE-DICIEMBRE2])</f>
        <v>0</v>
      </c>
      <c r="Y13" s="116">
        <f>IF(X13&gt;=0,IFERROR(X13/W13,0),"")</f>
        <v>0</v>
      </c>
      <c r="Z13" s="35">
        <f>N13+Q13+T13+W13</f>
        <v>800</v>
      </c>
      <c r="AA13" s="36">
        <f>SUM(O13,R13,U13,X13)</f>
        <v>767</v>
      </c>
      <c r="AB13" s="116">
        <f>IF(AND(AA13&lt;0.000000000001,Z13&lt;0.000000000000001),"",IFERROR(AA13/Z13,0))</f>
        <v>0.95874999999999999</v>
      </c>
      <c r="AC13" s="118" t="s">
        <v>44</v>
      </c>
      <c r="AD13" s="104" t="s">
        <v>43</v>
      </c>
    </row>
    <row r="14" spans="2:31" ht="42.75" customHeight="1" x14ac:dyDescent="0.25">
      <c r="B14" s="142"/>
      <c r="C14" s="151"/>
      <c r="D14" s="151"/>
      <c r="E14" s="151"/>
      <c r="F14" s="242"/>
      <c r="G14" s="239"/>
      <c r="H14" s="239"/>
      <c r="I14" s="158"/>
      <c r="J14" s="239"/>
      <c r="K14" s="239"/>
      <c r="L14" s="158"/>
      <c r="M14" s="37" t="s">
        <v>45</v>
      </c>
      <c r="N14" s="226">
        <v>800</v>
      </c>
      <c r="O14" s="226">
        <f>IF(O13="","",N14)</f>
        <v>800</v>
      </c>
      <c r="P14" s="114"/>
      <c r="Q14" s="227">
        <v>0</v>
      </c>
      <c r="R14" s="226">
        <f>IF(R13="","",Q14)</f>
        <v>0</v>
      </c>
      <c r="S14" s="168"/>
      <c r="T14" s="227">
        <v>800</v>
      </c>
      <c r="U14" s="226">
        <f>IF(U13="","",T14)</f>
        <v>800</v>
      </c>
      <c r="V14" s="114"/>
      <c r="W14" s="227">
        <v>0</v>
      </c>
      <c r="X14" s="226">
        <f>IF(X13="","",W14)</f>
        <v>0</v>
      </c>
      <c r="Y14" s="114"/>
      <c r="Z14" s="41">
        <f>K13</f>
        <v>1326</v>
      </c>
      <c r="AA14" s="41">
        <f>K13</f>
        <v>1326</v>
      </c>
      <c r="AB14" s="137"/>
      <c r="AC14" s="118"/>
      <c r="AD14" s="104"/>
    </row>
    <row r="15" spans="2:31" ht="42" customHeight="1" thickBot="1" x14ac:dyDescent="0.3">
      <c r="B15" s="143"/>
      <c r="C15" s="152"/>
      <c r="D15" s="152"/>
      <c r="E15" s="152"/>
      <c r="F15" s="243"/>
      <c r="G15" s="240"/>
      <c r="H15" s="240"/>
      <c r="I15" s="163"/>
      <c r="J15" s="240"/>
      <c r="K15" s="240"/>
      <c r="L15" s="163"/>
      <c r="M15" s="42" t="s">
        <v>46</v>
      </c>
      <c r="N15" s="43">
        <f>IF(OR(N13="",N14=""),"",IFERROR(N13/N14,0))</f>
        <v>0.6875</v>
      </c>
      <c r="O15" s="44">
        <f>IF(OR(O13="",O14=""),"",IFERROR(O13/O14,0))</f>
        <v>0.64624999999999999</v>
      </c>
      <c r="P15" s="115"/>
      <c r="Q15" s="44">
        <f>IF(OR(Q13="",Q14=""),"",IFERROR(Q13/Q14,0))</f>
        <v>0</v>
      </c>
      <c r="R15" s="44">
        <f>IF(OR(R13="",R14=""),"",IFERROR(R13/R14,0))</f>
        <v>0</v>
      </c>
      <c r="S15" s="169"/>
      <c r="T15" s="44">
        <f>IF(OR(T13="",T14=""),"",IFERROR(T13/T14,0))</f>
        <v>0.3125</v>
      </c>
      <c r="U15" s="44">
        <f>IF(OR(U13="",U14=""),"",IFERROR(U13/U14,0))</f>
        <v>0.3125</v>
      </c>
      <c r="V15" s="115"/>
      <c r="W15" s="44"/>
      <c r="X15" s="44">
        <f>IF(OR(X13="",X14=""),"",IFERROR(X13/X14,0))</f>
        <v>0</v>
      </c>
      <c r="Y15" s="115"/>
      <c r="Z15" s="44">
        <f>(Z13/Z14)*100%</f>
        <v>0.60331825037707387</v>
      </c>
      <c r="AA15" s="44">
        <f>(AA13/AA14)*100%</f>
        <v>0.57843137254901966</v>
      </c>
      <c r="AB15" s="115"/>
      <c r="AC15" s="119"/>
      <c r="AD15" s="105"/>
    </row>
    <row r="16" spans="2:31" ht="37.5" customHeight="1" x14ac:dyDescent="0.25">
      <c r="B16" s="141" t="s">
        <v>47</v>
      </c>
      <c r="C16" s="150" t="s">
        <v>48</v>
      </c>
      <c r="D16" s="150" t="s">
        <v>49</v>
      </c>
      <c r="E16" s="150" t="s">
        <v>50</v>
      </c>
      <c r="F16" s="241" t="s">
        <v>51</v>
      </c>
      <c r="G16" s="238">
        <v>4200</v>
      </c>
      <c r="H16" s="238">
        <v>14540</v>
      </c>
      <c r="I16" s="164">
        <f>IFERROR(G16/H16,"""")</f>
        <v>0.28885832187070154</v>
      </c>
      <c r="J16" s="231">
        <v>4654</v>
      </c>
      <c r="K16" s="231">
        <v>14540</v>
      </c>
      <c r="L16" s="164">
        <f>IFERROR(J16/K16,"""")</f>
        <v>0.32008253094910594</v>
      </c>
      <c r="M16" s="46" t="s">
        <v>28</v>
      </c>
      <c r="N16" s="219">
        <v>0</v>
      </c>
      <c r="O16" s="220">
        <f>_xlfn.XLOOKUP(AC16,[1]!Tabla17[META SIPRED],[1]!Tabla17[ENERO-MARZO2])</f>
        <v>0</v>
      </c>
      <c r="P16" s="116">
        <f>IF(O16&gt;=0,IFERROR(O16/N16,0),"")</f>
        <v>0</v>
      </c>
      <c r="Q16" s="249">
        <v>4976</v>
      </c>
      <c r="R16" s="249">
        <f>_xlfn.XLOOKUP(AC16,[1]!Tabla17[META SIPRED],[1]!Tabla17[ABRIL-JUNIO2])</f>
        <v>4650</v>
      </c>
      <c r="S16" s="113">
        <f>IF(R16&gt;=0,IFERROR(R16/Q16,0),"")</f>
        <v>0.93448553054662375</v>
      </c>
      <c r="T16" s="221">
        <v>0</v>
      </c>
      <c r="U16" s="220">
        <f>_xlfn.XLOOKUP(AC16,[1]!Tabla17[META SIPRED],[1]!Tabla17[JULIO-SEPTIEMBRE2])</f>
        <v>610</v>
      </c>
      <c r="V16" s="165">
        <f>IF(U16&gt;=0,IFERROR(U16/T16,0),"")</f>
        <v>0</v>
      </c>
      <c r="W16" s="221">
        <v>0</v>
      </c>
      <c r="X16" s="220">
        <f>_xlfn.XLOOKUP(AC16,[1]!Tabla17[META SIPRED],[1]!Tabla17[OCTUBRE-DICIEMBRE2])</f>
        <v>0</v>
      </c>
      <c r="Y16" s="116">
        <f>IF(X16&gt;=0,IFERROR(X16/W16,0),"")</f>
        <v>0</v>
      </c>
      <c r="Z16" s="47">
        <v>4976</v>
      </c>
      <c r="AA16" s="48">
        <f>SUM(O16,R16,U16,X16)</f>
        <v>5260</v>
      </c>
      <c r="AB16" s="113">
        <f>IF(AND(AA16&lt;0.000000000001,Z16&lt;0.000000000000001),"",IFERROR(AA16/Z16,0))</f>
        <v>1.0570739549839228</v>
      </c>
      <c r="AC16" s="117" t="s">
        <v>52</v>
      </c>
      <c r="AD16" s="103" t="s">
        <v>51</v>
      </c>
    </row>
    <row r="17" spans="2:30" ht="43.5" customHeight="1" x14ac:dyDescent="0.25">
      <c r="B17" s="142"/>
      <c r="C17" s="151"/>
      <c r="D17" s="151"/>
      <c r="E17" s="151"/>
      <c r="F17" s="242"/>
      <c r="G17" s="239"/>
      <c r="H17" s="239"/>
      <c r="I17" s="158"/>
      <c r="J17" s="235"/>
      <c r="K17" s="235"/>
      <c r="L17" s="158"/>
      <c r="M17" s="37" t="s">
        <v>45</v>
      </c>
      <c r="N17" s="226">
        <v>4600</v>
      </c>
      <c r="O17" s="226">
        <f>IF(O16="","",N17)</f>
        <v>4600</v>
      </c>
      <c r="P17" s="114"/>
      <c r="Q17" s="227">
        <v>4600</v>
      </c>
      <c r="R17" s="226">
        <f>IF(R16="","",Q17)</f>
        <v>4600</v>
      </c>
      <c r="S17" s="114"/>
      <c r="T17" s="227">
        <v>0</v>
      </c>
      <c r="U17" s="226">
        <f>IF(U16="","",T17)</f>
        <v>0</v>
      </c>
      <c r="V17" s="162"/>
      <c r="W17" s="227">
        <v>0</v>
      </c>
      <c r="X17" s="226">
        <f>IF(X16="","",W17)</f>
        <v>0</v>
      </c>
      <c r="Y17" s="114"/>
      <c r="Z17" s="41">
        <f>K16</f>
        <v>14540</v>
      </c>
      <c r="AA17" s="41">
        <f>Z17</f>
        <v>14540</v>
      </c>
      <c r="AB17" s="137"/>
      <c r="AC17" s="118"/>
      <c r="AD17" s="104"/>
    </row>
    <row r="18" spans="2:30" ht="37.5" customHeight="1" thickBot="1" x14ac:dyDescent="0.3">
      <c r="B18" s="143"/>
      <c r="C18" s="152"/>
      <c r="D18" s="152"/>
      <c r="E18" s="152"/>
      <c r="F18" s="243"/>
      <c r="G18" s="240"/>
      <c r="H18" s="240"/>
      <c r="I18" s="163"/>
      <c r="J18" s="237"/>
      <c r="K18" s="237"/>
      <c r="L18" s="163"/>
      <c r="M18" s="42" t="s">
        <v>46</v>
      </c>
      <c r="N18" s="43">
        <f>IF(OR(N16="",N17=""),"",IFERROR(N16/N17,0))</f>
        <v>0</v>
      </c>
      <c r="O18" s="44">
        <f>IF(OR(O16="",O17=""),"",IFERROR(O16/O17,0))</f>
        <v>0</v>
      </c>
      <c r="P18" s="115"/>
      <c r="Q18" s="49">
        <f>IF(OR(Q16="",Q17=""),"",IFERROR(Q16/Q17,0))</f>
        <v>1.0817391304347825</v>
      </c>
      <c r="R18" s="49">
        <f>IF(OR(R16="",R17=""),"",IFERROR(R16/R17,0))</f>
        <v>1.0108695652173914</v>
      </c>
      <c r="S18" s="114"/>
      <c r="T18" s="44">
        <f>IF(OR(T16="",T17=""),"",IFERROR(T16/T17,0))</f>
        <v>0</v>
      </c>
      <c r="U18" s="44">
        <f>IF(OR(U16="",U17=""),"",IFERROR(U16/U17,0))</f>
        <v>0</v>
      </c>
      <c r="V18" s="166"/>
      <c r="W18" s="44">
        <f>IF(OR(W16="",W17=""),"",IFERROR(W16/W17,0))</f>
        <v>0</v>
      </c>
      <c r="X18" s="44">
        <f>IF(OR(X16="",X17=""),"",IFERROR(X16/X17,0))</f>
        <v>0</v>
      </c>
      <c r="Y18" s="115"/>
      <c r="Z18" s="44">
        <f>(Z16/Z17)*100%</f>
        <v>0.34222833562585969</v>
      </c>
      <c r="AA18" s="44">
        <f>(AA16/AA17)*100%</f>
        <v>0.36176066024759285</v>
      </c>
      <c r="AB18" s="115"/>
      <c r="AC18" s="119"/>
      <c r="AD18" s="105"/>
    </row>
    <row r="19" spans="2:30" ht="37.5" customHeight="1" x14ac:dyDescent="0.25">
      <c r="B19" s="126" t="s">
        <v>53</v>
      </c>
      <c r="C19" s="129" t="s">
        <v>54</v>
      </c>
      <c r="D19" s="129" t="s">
        <v>55</v>
      </c>
      <c r="E19" s="129" t="s">
        <v>56</v>
      </c>
      <c r="F19" s="217" t="s">
        <v>51</v>
      </c>
      <c r="G19" s="238">
        <v>1442</v>
      </c>
      <c r="H19" s="238">
        <v>14593</v>
      </c>
      <c r="I19" s="164">
        <f>IFERROR(G19/H19,"")</f>
        <v>9.8814500102789013E-2</v>
      </c>
      <c r="J19" s="231">
        <v>1017</v>
      </c>
      <c r="K19" s="231">
        <v>16215</v>
      </c>
      <c r="L19" s="164">
        <f>IFERROR(J19/K19,"")</f>
        <v>6.271970397779833E-2</v>
      </c>
      <c r="M19" s="46" t="s">
        <v>28</v>
      </c>
      <c r="N19" s="219">
        <v>300</v>
      </c>
      <c r="O19" s="220">
        <f>_xlfn.XLOOKUP(AC19,[1]!Tabla17[META SIPRED],[1]!Tabla17[ENERO-MARZO2])</f>
        <v>465</v>
      </c>
      <c r="P19" s="116">
        <f>IF(O19&gt;=0,IFERROR(O19/N19,0),"")</f>
        <v>1.55</v>
      </c>
      <c r="Q19" s="227">
        <v>209</v>
      </c>
      <c r="R19" s="222">
        <f>_xlfn.XLOOKUP(AC19,[1]!Tabla17[META SIPRED],[1]!Tabla17[ABRIL-JUNIO2])</f>
        <v>0</v>
      </c>
      <c r="S19" s="114">
        <f>IF(R19&gt;=0,IFERROR(R19/Q19,0),"")</f>
        <v>0</v>
      </c>
      <c r="T19" s="246">
        <v>717</v>
      </c>
      <c r="U19" s="223">
        <f>_xlfn.XLOOKUP(AC19,[1]!Tabla17[META SIPRED],[1]!Tabla17[JULIO-SEPTIEMBRE2])</f>
        <v>1105</v>
      </c>
      <c r="V19" s="116">
        <f>IF(U19&gt;=0,IFERROR(U19/T19,0),"")</f>
        <v>1.5411436541143655</v>
      </c>
      <c r="W19" s="221">
        <v>0</v>
      </c>
      <c r="X19" s="220">
        <f>_xlfn.XLOOKUP(AC19,[1]!Tabla17[META SIPRED],[1]!Tabla17[OCTUBRE-DICIEMBRE2])</f>
        <v>0</v>
      </c>
      <c r="Y19" s="116">
        <f>IF(X19&gt;=0,IFERROR(X19/W19,0),"")</f>
        <v>0</v>
      </c>
      <c r="Z19" s="47">
        <v>1226</v>
      </c>
      <c r="AA19" s="47">
        <f>SUM(O19,R19,U19,X19)</f>
        <v>1570</v>
      </c>
      <c r="AB19" s="113">
        <f>IF(AND(AA19&lt;0.000000000001,Z19&lt;0.000000000000001),"",IFERROR(AA19/Z19,0))</f>
        <v>1.2805872756933117</v>
      </c>
      <c r="AC19" s="117" t="s">
        <v>57</v>
      </c>
      <c r="AD19" s="103" t="s">
        <v>51</v>
      </c>
    </row>
    <row r="20" spans="2:30" ht="37.5" customHeight="1" x14ac:dyDescent="0.25">
      <c r="B20" s="127"/>
      <c r="C20" s="130"/>
      <c r="D20" s="130"/>
      <c r="E20" s="130"/>
      <c r="F20" s="224"/>
      <c r="G20" s="239"/>
      <c r="H20" s="239"/>
      <c r="I20" s="158"/>
      <c r="J20" s="235"/>
      <c r="K20" s="235"/>
      <c r="L20" s="158"/>
      <c r="M20" s="37" t="s">
        <v>45</v>
      </c>
      <c r="N20" s="226">
        <v>1017</v>
      </c>
      <c r="O20" s="226">
        <f>IF(O19="","",N20)</f>
        <v>1017</v>
      </c>
      <c r="P20" s="114"/>
      <c r="Q20" s="227">
        <v>0</v>
      </c>
      <c r="R20" s="227">
        <v>0</v>
      </c>
      <c r="S20" s="114"/>
      <c r="T20" s="247">
        <v>1017</v>
      </c>
      <c r="U20" s="226">
        <f>IF(U19="","",T20)</f>
        <v>1017</v>
      </c>
      <c r="V20" s="114"/>
      <c r="W20" s="227">
        <v>0</v>
      </c>
      <c r="X20" s="226">
        <f>IF(X19="","",W20)</f>
        <v>0</v>
      </c>
      <c r="Y20" s="114"/>
      <c r="Z20" s="41">
        <f>K19</f>
        <v>16215</v>
      </c>
      <c r="AA20" s="41">
        <f>Z20</f>
        <v>16215</v>
      </c>
      <c r="AB20" s="137"/>
      <c r="AC20" s="118"/>
      <c r="AD20" s="104"/>
    </row>
    <row r="21" spans="2:30" ht="37.5" customHeight="1" thickBot="1" x14ac:dyDescent="0.3">
      <c r="B21" s="128"/>
      <c r="C21" s="131"/>
      <c r="D21" s="131"/>
      <c r="E21" s="131"/>
      <c r="F21" s="228"/>
      <c r="G21" s="240"/>
      <c r="H21" s="240"/>
      <c r="I21" s="163"/>
      <c r="J21" s="237"/>
      <c r="K21" s="237"/>
      <c r="L21" s="163"/>
      <c r="M21" s="42" t="s">
        <v>46</v>
      </c>
      <c r="N21" s="43">
        <f>IF(OR(N19="",N20=""),"",IFERROR(N19/N20,0))</f>
        <v>0.29498525073746312</v>
      </c>
      <c r="O21" s="44">
        <f>IF(OR(O19="",O20=""),"",IFERROR(O19/O20,0))</f>
        <v>0.45722713864306785</v>
      </c>
      <c r="P21" s="115"/>
      <c r="Q21" s="50">
        <f>IF(OR(Q19="",Q20=""),"",IFERROR(Q19/Q20,0))</f>
        <v>0</v>
      </c>
      <c r="R21" s="50">
        <v>0</v>
      </c>
      <c r="S21" s="114"/>
      <c r="T21" s="51">
        <f>IF(OR(T19="",T20=""),"",IFERROR(T19/T20,0))</f>
        <v>0.70501474926253682</v>
      </c>
      <c r="U21" s="44">
        <f>IF(OR(U19="",U20=""),"",IFERROR(U19/U20,0))</f>
        <v>1.0865290068829891</v>
      </c>
      <c r="V21" s="115"/>
      <c r="W21" s="43">
        <f>IF(OR(W19="",W20=""),"",IFERROR(W19/W20,0))</f>
        <v>0</v>
      </c>
      <c r="X21" s="44">
        <f>IF(OR(X19="",X20=""),"",IFERROR(X19/X20,0))</f>
        <v>0</v>
      </c>
      <c r="Y21" s="156"/>
      <c r="Z21" s="50">
        <f>(Z19/Z20)*100%</f>
        <v>7.5609004008633976E-2</v>
      </c>
      <c r="AA21" s="44">
        <f>(AA19/AA20)*100%</f>
        <v>9.6823928461301265E-2</v>
      </c>
      <c r="AB21" s="115"/>
      <c r="AC21" s="118"/>
      <c r="AD21" s="105"/>
    </row>
    <row r="22" spans="2:30" ht="30" customHeight="1" x14ac:dyDescent="0.25">
      <c r="B22" s="126" t="s">
        <v>58</v>
      </c>
      <c r="C22" s="129" t="s">
        <v>59</v>
      </c>
      <c r="D22" s="129" t="s">
        <v>60</v>
      </c>
      <c r="E22" s="132" t="s">
        <v>61</v>
      </c>
      <c r="F22" s="217" t="s">
        <v>62</v>
      </c>
      <c r="G22" s="238">
        <v>74</v>
      </c>
      <c r="H22" s="238">
        <v>70</v>
      </c>
      <c r="I22" s="138">
        <f>IFERROR(G22/H22-1,"")</f>
        <v>5.7142857142857162E-2</v>
      </c>
      <c r="J22" s="231">
        <v>70</v>
      </c>
      <c r="K22" s="231">
        <v>74</v>
      </c>
      <c r="L22" s="138">
        <f>IFERROR(J22/K22-1,"")</f>
        <v>-5.4054054054054057E-2</v>
      </c>
      <c r="M22" s="46" t="s">
        <v>28</v>
      </c>
      <c r="N22" s="219">
        <v>19</v>
      </c>
      <c r="O22" s="220">
        <f>_xlfn.XLOOKUP(AC22,[1]!Tabla17[META SIPRED],[1]!Tabla17[ENERO-MARZO2])</f>
        <v>0</v>
      </c>
      <c r="P22" s="153">
        <f>IF(O22&gt;=0,IFERROR(O22/N22,0),"")</f>
        <v>0</v>
      </c>
      <c r="Q22" s="221">
        <v>18</v>
      </c>
      <c r="R22" s="222">
        <f>_xlfn.XLOOKUP(AC22,[1]!Tabla17[META SIPRED],[1]!Tabla17[ABRIL-JUNIO2])</f>
        <v>18</v>
      </c>
      <c r="S22" s="116">
        <f>IF(R22&gt;=0,IFERROR(R22/Q22,0),"")</f>
        <v>1</v>
      </c>
      <c r="T22" s="221">
        <v>19</v>
      </c>
      <c r="U22" s="223">
        <f>_xlfn.XLOOKUP(AC22,[1]!Tabla17[META SIPRED],[1]!Tabla17[JULIO-SEPTIEMBRE2])</f>
        <v>19</v>
      </c>
      <c r="V22" s="116">
        <f>IF(U22&gt;=0,IFERROR(U22/T22,0),"")</f>
        <v>1</v>
      </c>
      <c r="W22" s="233">
        <v>18</v>
      </c>
      <c r="X22" s="220">
        <f>_xlfn.XLOOKUP(AC22,[1]!Tabla17[META SIPRED],[1]!Tabla17[OCTUBRE-DICIEMBRE2])</f>
        <v>18</v>
      </c>
      <c r="Y22" s="113">
        <f>IF(X19&gt;=0,IFERROR(X22/W22,0),"")</f>
        <v>1</v>
      </c>
      <c r="Z22" s="52">
        <v>74</v>
      </c>
      <c r="AA22" s="36">
        <f>SUM(O22,R22,U22,X22)</f>
        <v>55</v>
      </c>
      <c r="AB22" s="113">
        <f>IF(AND(AA22&lt;0.000000000001,Z22&lt;0.000000000000001),"",IFERROR(AA22/Z22,0))</f>
        <v>0.7432432432432432</v>
      </c>
      <c r="AC22" s="117" t="s">
        <v>63</v>
      </c>
      <c r="AD22" s="103" t="s">
        <v>64</v>
      </c>
    </row>
    <row r="23" spans="2:30" ht="30" customHeight="1" x14ac:dyDescent="0.25">
      <c r="B23" s="127"/>
      <c r="C23" s="130"/>
      <c r="D23" s="130"/>
      <c r="E23" s="133"/>
      <c r="F23" s="224"/>
      <c r="G23" s="239"/>
      <c r="H23" s="239"/>
      <c r="I23" s="139"/>
      <c r="J23" s="235"/>
      <c r="K23" s="235"/>
      <c r="L23" s="139"/>
      <c r="M23" s="37" t="s">
        <v>45</v>
      </c>
      <c r="N23" s="226">
        <v>70</v>
      </c>
      <c r="O23" s="226">
        <f>IF(O22="","",N23)</f>
        <v>70</v>
      </c>
      <c r="P23" s="154"/>
      <c r="Q23" s="227">
        <v>70</v>
      </c>
      <c r="R23" s="226">
        <f>IF(R22="","",Q23)</f>
        <v>70</v>
      </c>
      <c r="S23" s="114"/>
      <c r="T23" s="227">
        <v>70</v>
      </c>
      <c r="U23" s="226">
        <f>IF(U22="","",T23)</f>
        <v>70</v>
      </c>
      <c r="V23" s="114"/>
      <c r="W23" s="227">
        <v>70</v>
      </c>
      <c r="X23" s="226">
        <f>IF(X22="","",W23)</f>
        <v>70</v>
      </c>
      <c r="Y23" s="114"/>
      <c r="Z23" s="41">
        <f>K22</f>
        <v>74</v>
      </c>
      <c r="AA23" s="41">
        <f>K22</f>
        <v>74</v>
      </c>
      <c r="AB23" s="137"/>
      <c r="AC23" s="118"/>
      <c r="AD23" s="104"/>
    </row>
    <row r="24" spans="2:30" ht="30" customHeight="1" thickBot="1" x14ac:dyDescent="0.3">
      <c r="B24" s="128"/>
      <c r="C24" s="131"/>
      <c r="D24" s="131"/>
      <c r="E24" s="134"/>
      <c r="F24" s="228"/>
      <c r="G24" s="240"/>
      <c r="H24" s="240"/>
      <c r="I24" s="140"/>
      <c r="J24" s="237"/>
      <c r="K24" s="237"/>
      <c r="L24" s="140"/>
      <c r="M24" s="42" t="s">
        <v>46</v>
      </c>
      <c r="N24" s="43">
        <f>IF(OR(N22="",N23=""),"",IFERROR(N22/N23,0))</f>
        <v>0.27142857142857141</v>
      </c>
      <c r="O24" s="44">
        <f>IF(OR(O22="",O23=""),"",IFERROR(O22/O23,0))</f>
        <v>0</v>
      </c>
      <c r="P24" s="155"/>
      <c r="Q24" s="44">
        <f>IF(OR(Q22="",Q23=""),"",IFERROR(Q22/Q23,0))</f>
        <v>0.25714285714285712</v>
      </c>
      <c r="R24" s="44">
        <f>IF(OR(R22="",R23=""),"",IFERROR(R22/R23,0))</f>
        <v>0.25714285714285712</v>
      </c>
      <c r="S24" s="115"/>
      <c r="T24" s="44">
        <f>IF(OR(T22="",T23=""),"",IFERROR(T22/T23,0))</f>
        <v>0.27142857142857141</v>
      </c>
      <c r="U24" s="44">
        <f>IF(OR(U22="",U23=""),"",IFERROR(U22/U23,0))</f>
        <v>0.27142857142857141</v>
      </c>
      <c r="V24" s="115"/>
      <c r="W24" s="44">
        <f>IF(OR(W22="",W23=""),"",IFERROR(W22/W23,0))</f>
        <v>0.25714285714285712</v>
      </c>
      <c r="X24" s="44">
        <f>IF(OR(X22="",X23=""),"",IFERROR(X22/X23,0))</f>
        <v>0.25714285714285712</v>
      </c>
      <c r="Y24" s="115"/>
      <c r="Z24" s="44">
        <f>(Z22/Z23)*100%</f>
        <v>1</v>
      </c>
      <c r="AA24" s="44">
        <f>(AA22/AA23)*100%</f>
        <v>0.7432432432432432</v>
      </c>
      <c r="AB24" s="115"/>
      <c r="AC24" s="119"/>
      <c r="AD24" s="105"/>
    </row>
    <row r="25" spans="2:30" ht="37.5" customHeight="1" x14ac:dyDescent="0.25">
      <c r="B25" s="126" t="s">
        <v>65</v>
      </c>
      <c r="C25" s="129" t="s">
        <v>66</v>
      </c>
      <c r="D25" s="129" t="s">
        <v>67</v>
      </c>
      <c r="E25" s="132" t="s">
        <v>68</v>
      </c>
      <c r="F25" s="217" t="s">
        <v>69</v>
      </c>
      <c r="G25" s="238">
        <v>455</v>
      </c>
      <c r="H25" s="238">
        <v>270</v>
      </c>
      <c r="I25" s="138">
        <f>IFERROR(G25/H25-1,"")</f>
        <v>0.68518518518518512</v>
      </c>
      <c r="J25" s="231">
        <v>455</v>
      </c>
      <c r="K25" s="231">
        <v>455</v>
      </c>
      <c r="L25" s="138">
        <f>IFERROR(J25/K25-1,"")</f>
        <v>0</v>
      </c>
      <c r="M25" s="46" t="s">
        <v>28</v>
      </c>
      <c r="N25" s="219">
        <v>20</v>
      </c>
      <c r="O25" s="220">
        <f>_xlfn.XLOOKUP(AC25,[1]!Tabla17[META SIPRED],[1]!Tabla17[ENERO-MARZO2])</f>
        <v>66</v>
      </c>
      <c r="P25" s="116">
        <f>IF(O25&gt;=0,IFERROR(O25/N25,0),"")</f>
        <v>3.3</v>
      </c>
      <c r="Q25" s="221">
        <v>160</v>
      </c>
      <c r="R25" s="222">
        <f>_xlfn.XLOOKUP(AC25,[1]!Tabla17[META SIPRED],[1]!Tabla17[ABRIL-JUNIO2])</f>
        <v>127</v>
      </c>
      <c r="S25" s="116">
        <f>IF(R25&gt;=0,IFERROR(R25/Q25,0),"")</f>
        <v>0.79374999999999996</v>
      </c>
      <c r="T25" s="221">
        <v>172</v>
      </c>
      <c r="U25" s="223">
        <f>_xlfn.XLOOKUP(AC25,[1]!Tabla17[META SIPRED],[1]!Tabla17[JULIO-SEPTIEMBRE2])</f>
        <v>135</v>
      </c>
      <c r="V25" s="116">
        <f>IF(U25&gt;=0,IFERROR(U25/T25,0),"")</f>
        <v>0.78488372093023251</v>
      </c>
      <c r="W25" s="233">
        <v>103</v>
      </c>
      <c r="X25" s="220">
        <f>_xlfn.XLOOKUP(AC25,[1]!Tabla17[META SIPRED],[1]!Tabla17[OCTUBRE-DICIEMBRE2])</f>
        <v>149</v>
      </c>
      <c r="Y25" s="113">
        <f>IF(X19&gt;=0,IFERROR(X25/W25,0),"")</f>
        <v>1.4466019417475728</v>
      </c>
      <c r="Z25" s="47">
        <v>455</v>
      </c>
      <c r="AA25" s="36">
        <f>SUM(O25,R25,U25,X25)</f>
        <v>477</v>
      </c>
      <c r="AB25" s="113">
        <f>IF(AND(AA25&lt;0.000000000001,Z25&lt;0.000000000000001),"",IFERROR(AA25/Z25,0))</f>
        <v>1.0483516483516484</v>
      </c>
      <c r="AC25" s="117" t="s">
        <v>70</v>
      </c>
      <c r="AD25" s="103" t="s">
        <v>69</v>
      </c>
    </row>
    <row r="26" spans="2:30" ht="37.5" customHeight="1" x14ac:dyDescent="0.25">
      <c r="B26" s="127"/>
      <c r="C26" s="130"/>
      <c r="D26" s="130"/>
      <c r="E26" s="133"/>
      <c r="F26" s="224"/>
      <c r="G26" s="239"/>
      <c r="H26" s="239"/>
      <c r="I26" s="139"/>
      <c r="J26" s="235"/>
      <c r="K26" s="235"/>
      <c r="L26" s="139"/>
      <c r="M26" s="37" t="s">
        <v>45</v>
      </c>
      <c r="N26" s="226">
        <v>392</v>
      </c>
      <c r="O26" s="226">
        <f>IF(O25="","",N26)</f>
        <v>392</v>
      </c>
      <c r="P26" s="114"/>
      <c r="Q26" s="227">
        <v>392</v>
      </c>
      <c r="R26" s="226">
        <f>IF(R25="","",Q26)</f>
        <v>392</v>
      </c>
      <c r="S26" s="114"/>
      <c r="T26" s="227">
        <v>392</v>
      </c>
      <c r="U26" s="226">
        <f>IF(U25="","",T26)</f>
        <v>392</v>
      </c>
      <c r="V26" s="114"/>
      <c r="W26" s="227">
        <v>392</v>
      </c>
      <c r="X26" s="226">
        <f>IF(X25="","",W26)</f>
        <v>392</v>
      </c>
      <c r="Y26" s="114"/>
      <c r="Z26" s="41">
        <f>K25</f>
        <v>455</v>
      </c>
      <c r="AA26" s="41">
        <f>Z26</f>
        <v>455</v>
      </c>
      <c r="AB26" s="137"/>
      <c r="AC26" s="118"/>
      <c r="AD26" s="104"/>
    </row>
    <row r="27" spans="2:30" ht="37.5" customHeight="1" thickBot="1" x14ac:dyDescent="0.3">
      <c r="B27" s="128"/>
      <c r="C27" s="131"/>
      <c r="D27" s="131"/>
      <c r="E27" s="134"/>
      <c r="F27" s="228"/>
      <c r="G27" s="240"/>
      <c r="H27" s="240"/>
      <c r="I27" s="140"/>
      <c r="J27" s="237"/>
      <c r="K27" s="237"/>
      <c r="L27" s="140"/>
      <c r="M27" s="42" t="s">
        <v>46</v>
      </c>
      <c r="N27" s="43">
        <f>IF(OR(N25="",N26=""),"",IFERROR(N25/N26,0))</f>
        <v>5.1020408163265307E-2</v>
      </c>
      <c r="O27" s="44">
        <f>IF(OR(O25="",O26=""),"",IFERROR(O25/O26,0))</f>
        <v>0.1683673469387755</v>
      </c>
      <c r="P27" s="115"/>
      <c r="Q27" s="44">
        <f>IF(OR(Q25="",Q26=""),"",IFERROR(Q25/Q26,0))</f>
        <v>0.40816326530612246</v>
      </c>
      <c r="R27" s="44">
        <f>IF(OR(R25="",R26=""),"",IFERROR(R25/R26,0))</f>
        <v>0.32397959183673469</v>
      </c>
      <c r="S27" s="115"/>
      <c r="T27" s="44">
        <f>IF(OR(T25="",T26=""),"",IFERROR(T25/T26,0))</f>
        <v>0.43877551020408162</v>
      </c>
      <c r="U27" s="44">
        <f>IF(OR(U25="",U26=""),"",IFERROR(U25/U26,0))</f>
        <v>0.34438775510204084</v>
      </c>
      <c r="V27" s="115"/>
      <c r="W27" s="44">
        <f>IF(OR(W25="",W26=""),"",IFERROR(W25/W26,0))</f>
        <v>0.26275510204081631</v>
      </c>
      <c r="X27" s="44">
        <f>IF(OR(X25="",X26=""),"",IFERROR(X25/X26,0))</f>
        <v>0.38010204081632654</v>
      </c>
      <c r="Y27" s="115"/>
      <c r="Z27" s="44">
        <f>(Z25/Z26)*100%</f>
        <v>1</v>
      </c>
      <c r="AA27" s="44">
        <f>(AA25/AA26)*100%</f>
        <v>1.0483516483516484</v>
      </c>
      <c r="AB27" s="115"/>
      <c r="AC27" s="119"/>
      <c r="AD27" s="105"/>
    </row>
    <row r="28" spans="2:30" ht="30" customHeight="1" x14ac:dyDescent="0.25">
      <c r="B28" s="126" t="s">
        <v>71</v>
      </c>
      <c r="C28" s="129" t="s">
        <v>72</v>
      </c>
      <c r="D28" s="129" t="s">
        <v>73</v>
      </c>
      <c r="E28" s="132" t="s">
        <v>74</v>
      </c>
      <c r="F28" s="217" t="s">
        <v>75</v>
      </c>
      <c r="G28" s="238">
        <v>6</v>
      </c>
      <c r="H28" s="238">
        <v>6</v>
      </c>
      <c r="I28" s="164">
        <f>IFERROR(G28/H28,"""")</f>
        <v>1</v>
      </c>
      <c r="J28" s="238">
        <v>6</v>
      </c>
      <c r="K28" s="238">
        <v>6</v>
      </c>
      <c r="L28" s="164">
        <f>IFERROR(J28/K28,"""")</f>
        <v>1</v>
      </c>
      <c r="M28" s="46" t="s">
        <v>28</v>
      </c>
      <c r="N28" s="219">
        <v>0</v>
      </c>
      <c r="O28" s="220">
        <f>_xlfn.XLOOKUP(AC28,[1]!Tabla17[META SIPRED],[1]!Tabla17[ENERO-MARZO2])</f>
        <v>0</v>
      </c>
      <c r="P28" s="116">
        <f>IF(O28&gt;=0,IFERROR(O28/N28,0),"")</f>
        <v>0</v>
      </c>
      <c r="Q28" s="221">
        <v>0</v>
      </c>
      <c r="R28" s="222">
        <f>_xlfn.XLOOKUP(AC28,[1]!Tabla17[META SIPRED],[1]!Tabla17[ABRIL-JUNIO2])</f>
        <v>0</v>
      </c>
      <c r="S28" s="116">
        <f>IF(R28&gt;=0,IFERROR(R28/Q28,0),"")</f>
        <v>0</v>
      </c>
      <c r="T28" s="221">
        <v>0</v>
      </c>
      <c r="U28" s="223">
        <f>_xlfn.XLOOKUP(AC28,[1]!Tabla17[META SIPRED],[1]!Tabla17[JULIO-SEPTIEMBRE2])</f>
        <v>0</v>
      </c>
      <c r="V28" s="116">
        <f>IF(U28&gt;=0,IFERROR(U28/T28,0),"")</f>
        <v>0</v>
      </c>
      <c r="W28" s="221">
        <v>6</v>
      </c>
      <c r="X28" s="220">
        <f>_xlfn.XLOOKUP(AC28,[1]!Tabla17[META SIPRED],[1]!Tabla17[OCTUBRE-DICIEMBRE2])</f>
        <v>6</v>
      </c>
      <c r="Y28" s="116">
        <f>IF(X28&gt;=0,IFERROR(X28/W28,0),"")</f>
        <v>1</v>
      </c>
      <c r="Z28" s="47">
        <f>N28+Q28+T28+W28</f>
        <v>6</v>
      </c>
      <c r="AA28" s="36">
        <f>SUM(O28,R28,U28,X28)</f>
        <v>6</v>
      </c>
      <c r="AB28" s="113">
        <f>IF(AND(AA28&lt;0.000000000001,Z28&lt;0.000000000000001),"",IFERROR(AA28/Z28,0))</f>
        <v>1</v>
      </c>
      <c r="AC28" s="117" t="s">
        <v>76</v>
      </c>
      <c r="AD28" s="103" t="s">
        <v>75</v>
      </c>
    </row>
    <row r="29" spans="2:30" ht="30" customHeight="1" x14ac:dyDescent="0.25">
      <c r="B29" s="127"/>
      <c r="C29" s="130"/>
      <c r="D29" s="130"/>
      <c r="E29" s="133"/>
      <c r="F29" s="224"/>
      <c r="G29" s="239"/>
      <c r="H29" s="239"/>
      <c r="I29" s="158"/>
      <c r="J29" s="239"/>
      <c r="K29" s="239"/>
      <c r="L29" s="158"/>
      <c r="M29" s="37" t="s">
        <v>45</v>
      </c>
      <c r="N29" s="226">
        <v>0</v>
      </c>
      <c r="O29" s="226">
        <f>IF(O28="","",N29)</f>
        <v>0</v>
      </c>
      <c r="P29" s="114"/>
      <c r="Q29" s="227">
        <v>0</v>
      </c>
      <c r="R29" s="226">
        <v>0</v>
      </c>
      <c r="S29" s="114"/>
      <c r="T29" s="227">
        <v>0</v>
      </c>
      <c r="U29" s="226">
        <f>IF(U28="","",T29)</f>
        <v>0</v>
      </c>
      <c r="V29" s="114"/>
      <c r="W29" s="227">
        <v>6</v>
      </c>
      <c r="X29" s="226">
        <f>IF(X28="","",W29)</f>
        <v>6</v>
      </c>
      <c r="Y29" s="114"/>
      <c r="Z29" s="41">
        <f>K28</f>
        <v>6</v>
      </c>
      <c r="AA29" s="41">
        <f>Z29</f>
        <v>6</v>
      </c>
      <c r="AB29" s="137"/>
      <c r="AC29" s="118"/>
      <c r="AD29" s="104"/>
    </row>
    <row r="30" spans="2:30" ht="30" customHeight="1" thickBot="1" x14ac:dyDescent="0.3">
      <c r="B30" s="128"/>
      <c r="C30" s="131"/>
      <c r="D30" s="131"/>
      <c r="E30" s="134"/>
      <c r="F30" s="228"/>
      <c r="G30" s="240"/>
      <c r="H30" s="240"/>
      <c r="I30" s="163"/>
      <c r="J30" s="240"/>
      <c r="K30" s="240"/>
      <c r="L30" s="163"/>
      <c r="M30" s="42" t="s">
        <v>46</v>
      </c>
      <c r="N30" s="43">
        <f>IF(OR(N28="",N29=""),"",IFERROR(N28/N29,0))</f>
        <v>0</v>
      </c>
      <c r="O30" s="43">
        <f>IF(OR(O28="",O29=""),"",IFERROR(O28/O29,0))</f>
        <v>0</v>
      </c>
      <c r="P30" s="115"/>
      <c r="Q30" s="44">
        <f>IF(OR(Q28="",Q29=""),"",IFERROR(Q28/Q29,0))</f>
        <v>0</v>
      </c>
      <c r="R30" s="44">
        <f>IF(OR(R28="",R29=""),"",IFERROR(R28/R29,0))</f>
        <v>0</v>
      </c>
      <c r="S30" s="115"/>
      <c r="T30" s="44">
        <f>IF(OR(T28="",T29=""),"",IFERROR(T28/T29,0))</f>
        <v>0</v>
      </c>
      <c r="U30" s="44">
        <f>IF(OR(U28="",U29=""),"",IFERROR(U28/U29,0))</f>
        <v>0</v>
      </c>
      <c r="V30" s="115"/>
      <c r="W30" s="44">
        <f>IF(OR(W28="",W29=""),"",IFERROR(W28/W29,0))</f>
        <v>1</v>
      </c>
      <c r="X30" s="44">
        <f>IF(OR(X28="",X29=""),"",IFERROR(X28/X29,0))</f>
        <v>1</v>
      </c>
      <c r="Y30" s="115"/>
      <c r="Z30" s="44">
        <f>(Z28/Z29)*100%</f>
        <v>1</v>
      </c>
      <c r="AA30" s="44">
        <f>(AA28/AA29)*100%</f>
        <v>1</v>
      </c>
      <c r="AB30" s="115"/>
      <c r="AC30" s="119"/>
      <c r="AD30" s="105"/>
    </row>
    <row r="31" spans="2:30" ht="30" customHeight="1" x14ac:dyDescent="0.25">
      <c r="B31" s="127" t="s">
        <v>77</v>
      </c>
      <c r="C31" s="129" t="s">
        <v>78</v>
      </c>
      <c r="D31" s="130" t="s">
        <v>79</v>
      </c>
      <c r="E31" s="130" t="s">
        <v>80</v>
      </c>
      <c r="F31" s="224" t="s">
        <v>83</v>
      </c>
      <c r="G31" s="238">
        <v>2</v>
      </c>
      <c r="H31" s="238">
        <v>2</v>
      </c>
      <c r="I31" s="164">
        <f>IFERROR(G31/H31,"""")</f>
        <v>1</v>
      </c>
      <c r="J31" s="238" t="s">
        <v>81</v>
      </c>
      <c r="K31" s="238">
        <v>3</v>
      </c>
      <c r="L31" s="164" t="str">
        <f>IFERROR(J31/K31,"""")</f>
        <v>"</v>
      </c>
      <c r="M31" s="31" t="s">
        <v>28</v>
      </c>
      <c r="N31" s="219">
        <v>0</v>
      </c>
      <c r="O31" s="220">
        <f>_xlfn.XLOOKUP(AC31,[1]!Tabla17[META SIPRED],[1]!Tabla17[ENERO-MARZO2])</f>
        <v>0</v>
      </c>
      <c r="P31" s="116">
        <f>IF(O31&gt;=0,IFERROR(O31/N31,0),"")</f>
        <v>0</v>
      </c>
      <c r="Q31" s="221">
        <v>0</v>
      </c>
      <c r="R31" s="222">
        <f>_xlfn.XLOOKUP(AC31,[1]!Tabla17[META SIPRED],[1]!Tabla17[ABRIL-JUNIO2])</f>
        <v>0</v>
      </c>
      <c r="S31" s="116">
        <f>IF(R31&gt;=0,IFERROR(R31/Q31,0),"")</f>
        <v>0</v>
      </c>
      <c r="T31" s="221">
        <v>0</v>
      </c>
      <c r="U31" s="223">
        <f>_xlfn.XLOOKUP(AC31,[1]!Tabla17[META SIPRED],[1]!Tabla17[JULIO-SEPTIEMBRE2])</f>
        <v>0</v>
      </c>
      <c r="V31" s="165">
        <f>IF(U31&gt;=0,IFERROR(U31/T31,0),"")</f>
        <v>0</v>
      </c>
      <c r="W31" s="221">
        <v>2</v>
      </c>
      <c r="X31" s="220">
        <f>_xlfn.XLOOKUP(AC31,[1]!Tabla17[META SIPRED],[1]!Tabla17[OCTUBRE-DICIEMBRE2])</f>
        <v>2</v>
      </c>
      <c r="Y31" s="116">
        <f>IF(X31&gt;=0,IFERROR(X31/W31,0),"")</f>
        <v>1</v>
      </c>
      <c r="Z31" s="47">
        <v>2</v>
      </c>
      <c r="AA31" s="36">
        <f>SUM(O31,R31,U31,X31)</f>
        <v>2</v>
      </c>
      <c r="AB31" s="113">
        <f>IF(AND(AA31&lt;0.000000000001,Z31&lt;0.000000000000001),"",IFERROR(AA31/Z31,0))</f>
        <v>1</v>
      </c>
      <c r="AC31" s="118" t="s">
        <v>82</v>
      </c>
      <c r="AD31" s="104" t="s">
        <v>83</v>
      </c>
    </row>
    <row r="32" spans="2:30" ht="30" customHeight="1" x14ac:dyDescent="0.25">
      <c r="B32" s="127"/>
      <c r="C32" s="130"/>
      <c r="D32" s="130"/>
      <c r="E32" s="130"/>
      <c r="F32" s="224"/>
      <c r="G32" s="239"/>
      <c r="H32" s="239"/>
      <c r="I32" s="158"/>
      <c r="J32" s="239"/>
      <c r="K32" s="239"/>
      <c r="L32" s="158"/>
      <c r="M32" s="37" t="s">
        <v>45</v>
      </c>
      <c r="N32" s="226">
        <v>0</v>
      </c>
      <c r="O32" s="226">
        <f>IF(O31="","",N32)</f>
        <v>0</v>
      </c>
      <c r="P32" s="114"/>
      <c r="Q32" s="227">
        <v>0</v>
      </c>
      <c r="R32" s="226">
        <f>IF(R31="","",Q32)</f>
        <v>0</v>
      </c>
      <c r="S32" s="114"/>
      <c r="T32" s="227">
        <v>0</v>
      </c>
      <c r="U32" s="226">
        <f>IF(U31="","",T32)</f>
        <v>0</v>
      </c>
      <c r="V32" s="162"/>
      <c r="W32" s="227">
        <v>0</v>
      </c>
      <c r="X32" s="226">
        <f>IF(X31="","",W32)</f>
        <v>0</v>
      </c>
      <c r="Y32" s="114"/>
      <c r="Z32" s="41">
        <f>K31</f>
        <v>3</v>
      </c>
      <c r="AA32" s="41">
        <f>Z32</f>
        <v>3</v>
      </c>
      <c r="AB32" s="137"/>
      <c r="AC32" s="118"/>
      <c r="AD32" s="104"/>
    </row>
    <row r="33" spans="1:44" ht="30" customHeight="1" thickBot="1" x14ac:dyDescent="0.3">
      <c r="B33" s="128"/>
      <c r="C33" s="131"/>
      <c r="D33" s="131"/>
      <c r="E33" s="131"/>
      <c r="F33" s="228"/>
      <c r="G33" s="240"/>
      <c r="H33" s="240"/>
      <c r="I33" s="163"/>
      <c r="J33" s="240"/>
      <c r="K33" s="240"/>
      <c r="L33" s="163"/>
      <c r="M33" s="42" t="s">
        <v>46</v>
      </c>
      <c r="N33" s="43">
        <f>IF(OR(N31="",N32=""),"",IFERROR(N31/N32,0))</f>
        <v>0</v>
      </c>
      <c r="O33" s="44">
        <f>IF(OR(O31="",O32=""),"",IFERROR(O31/O32,0))</f>
        <v>0</v>
      </c>
      <c r="P33" s="115"/>
      <c r="Q33" s="44">
        <f>IF(OR(Q31="",Q32=""),"",IFERROR(Q31/Q32,0))</f>
        <v>0</v>
      </c>
      <c r="R33" s="44">
        <f>IF(OR(R31="",R32=""),"",IFERROR(R31/R32,0))</f>
        <v>0</v>
      </c>
      <c r="S33" s="115"/>
      <c r="T33" s="44">
        <f>IF(OR(T31="",T32=""),"",IFERROR(T31/T32,0))</f>
        <v>0</v>
      </c>
      <c r="U33" s="44">
        <f>IF(OR(U31="",U32=""),"",IFERROR(U31/U32,0))</f>
        <v>0</v>
      </c>
      <c r="V33" s="166"/>
      <c r="W33" s="44">
        <f>IF(OR(W31="",W32=""),"",IFERROR(W31/W32,0))</f>
        <v>0</v>
      </c>
      <c r="X33" s="44">
        <f>IF(OR(X31="",X32=""),"",IFERROR(X31/X32,0))</f>
        <v>0</v>
      </c>
      <c r="Y33" s="115"/>
      <c r="Z33" s="44">
        <f>(Z31/Z32)*100%</f>
        <v>0.66666666666666663</v>
      </c>
      <c r="AA33" s="44">
        <f>(AA31/AA32)</f>
        <v>0.66666666666666663</v>
      </c>
      <c r="AB33" s="115"/>
      <c r="AC33" s="119"/>
      <c r="AD33" s="105"/>
    </row>
    <row r="34" spans="1:44" ht="30" customHeight="1" x14ac:dyDescent="0.25">
      <c r="B34" s="127" t="s">
        <v>84</v>
      </c>
      <c r="C34" s="130" t="s">
        <v>85</v>
      </c>
      <c r="D34" s="130" t="s">
        <v>86</v>
      </c>
      <c r="E34" s="130" t="s">
        <v>87</v>
      </c>
      <c r="F34" s="224" t="s">
        <v>96</v>
      </c>
      <c r="G34" s="238">
        <v>133</v>
      </c>
      <c r="H34" s="238">
        <v>162</v>
      </c>
      <c r="I34" s="157">
        <f>IFERROR(G34/H34,"")</f>
        <v>0.82098765432098764</v>
      </c>
      <c r="J34" s="244">
        <v>140</v>
      </c>
      <c r="K34" s="244">
        <v>162</v>
      </c>
      <c r="L34" s="157">
        <f>IFERROR(J34/K34,"")</f>
        <v>0.86419753086419748</v>
      </c>
      <c r="M34" s="31" t="s">
        <v>28</v>
      </c>
      <c r="N34" s="219">
        <v>25</v>
      </c>
      <c r="O34" s="220">
        <f>_xlfn.XLOOKUP(AC34,[1]!Tabla17[META SIPRED],[1]!Tabla17[ENERO-MARZO2])</f>
        <v>25</v>
      </c>
      <c r="P34" s="116">
        <f>IF(O34&gt;=0,IFERROR(O34/N34,0),"")</f>
        <v>1</v>
      </c>
      <c r="Q34" s="221">
        <v>106</v>
      </c>
      <c r="R34" s="222">
        <f>_xlfn.XLOOKUP(AC34,[1]!Tabla17[META SIPRED],[1]!Tabla17[ABRIL-JUNIO2])</f>
        <v>106</v>
      </c>
      <c r="S34" s="116">
        <f>IF(R34&gt;=0,IFERROR(R34/Q34,0),"")</f>
        <v>1</v>
      </c>
      <c r="T34" s="221">
        <v>31</v>
      </c>
      <c r="U34" s="223">
        <f>_xlfn.XLOOKUP(AC34,[1]!Tabla17[META SIPRED],[1]!Tabla17[JULIO-SEPTIEMBRE2])</f>
        <v>31</v>
      </c>
      <c r="V34" s="116">
        <f>IF(U34&gt;=0,IFERROR(U34/T34,0),"")</f>
        <v>1</v>
      </c>
      <c r="W34" s="221">
        <v>88</v>
      </c>
      <c r="X34" s="220">
        <f>_xlfn.XLOOKUP(AC34,[1]!Tabla17[META SIPRED],[1]!Tabla17[OCTUBRE-DICIEMBRE2])</f>
        <v>88</v>
      </c>
      <c r="Y34" s="116">
        <f>IF(X34&gt;=0,IFERROR(X34/W34,0),"")</f>
        <v>1</v>
      </c>
      <c r="Z34" s="47">
        <v>250</v>
      </c>
      <c r="AA34" s="36">
        <f>SUM(O34,R34,U34,X34)</f>
        <v>250</v>
      </c>
      <c r="AB34" s="116">
        <f>IF(AND(AA34&lt;0.000000000001,Z34&lt;0.000000000000001),"",IFERROR(AA34/Z34,0))</f>
        <v>1</v>
      </c>
      <c r="AC34" s="118" t="s">
        <v>89</v>
      </c>
      <c r="AD34" s="104" t="s">
        <v>90</v>
      </c>
    </row>
    <row r="35" spans="1:44" ht="30" customHeight="1" x14ac:dyDescent="0.25">
      <c r="B35" s="127"/>
      <c r="C35" s="130"/>
      <c r="D35" s="130"/>
      <c r="E35" s="130"/>
      <c r="F35" s="224"/>
      <c r="G35" s="239"/>
      <c r="H35" s="239"/>
      <c r="I35" s="158"/>
      <c r="J35" s="235"/>
      <c r="K35" s="235"/>
      <c r="L35" s="158"/>
      <c r="M35" s="37" t="s">
        <v>45</v>
      </c>
      <c r="N35" s="226">
        <v>140</v>
      </c>
      <c r="O35" s="226">
        <f>IF(O34="","",N35)</f>
        <v>140</v>
      </c>
      <c r="P35" s="114"/>
      <c r="Q35" s="227">
        <v>140</v>
      </c>
      <c r="R35" s="226">
        <f>IF(R34="","",Q35)</f>
        <v>140</v>
      </c>
      <c r="S35" s="114"/>
      <c r="T35" s="227">
        <v>140</v>
      </c>
      <c r="U35" s="226">
        <f>IF(U34="","",T35)</f>
        <v>140</v>
      </c>
      <c r="V35" s="114"/>
      <c r="W35" s="227">
        <v>140</v>
      </c>
      <c r="X35" s="226">
        <f>IF(X34="","",W35)</f>
        <v>140</v>
      </c>
      <c r="Y35" s="114"/>
      <c r="Z35" s="41">
        <f>K34</f>
        <v>162</v>
      </c>
      <c r="AA35" s="41">
        <f>Z35</f>
        <v>162</v>
      </c>
      <c r="AB35" s="137"/>
      <c r="AC35" s="118"/>
      <c r="AD35" s="104"/>
    </row>
    <row r="36" spans="1:44" ht="30" customHeight="1" thickBot="1" x14ac:dyDescent="0.3">
      <c r="B36" s="128"/>
      <c r="C36" s="131"/>
      <c r="D36" s="131"/>
      <c r="E36" s="131"/>
      <c r="F36" s="228"/>
      <c r="G36" s="240"/>
      <c r="H36" s="240"/>
      <c r="I36" s="163"/>
      <c r="J36" s="237"/>
      <c r="K36" s="237"/>
      <c r="L36" s="163"/>
      <c r="M36" s="42" t="s">
        <v>46</v>
      </c>
      <c r="N36" s="43">
        <f>IF(OR(N34="",N35=""),"",IFERROR(N34/N35,0))</f>
        <v>0.17857142857142858</v>
      </c>
      <c r="O36" s="44">
        <f>IF(OR(O34="",O35=""),"",IFERROR(O34/O35,0))</f>
        <v>0.17857142857142858</v>
      </c>
      <c r="P36" s="115"/>
      <c r="Q36" s="44">
        <f>IF(OR(Q34="",Q35=""),"",IFERROR(Q34/Q35,0))</f>
        <v>0.75714285714285712</v>
      </c>
      <c r="R36" s="44">
        <f>IF(OR(R34="",R35=""),"",IFERROR(R34/R35,0))</f>
        <v>0.75714285714285712</v>
      </c>
      <c r="S36" s="115"/>
      <c r="T36" s="44">
        <f>IF(OR(T34="",T35=""),"",IFERROR(T34/T35,0))</f>
        <v>0.22142857142857142</v>
      </c>
      <c r="U36" s="44">
        <f>IF(OR(U34="",U35=""),"",IFERROR(U34/U35,0))</f>
        <v>0.22142857142857142</v>
      </c>
      <c r="V36" s="115"/>
      <c r="W36" s="44">
        <f>IF(OR(W34="",W35=""),"",IFERROR(W34/W35,0))</f>
        <v>0.62857142857142856</v>
      </c>
      <c r="X36" s="44">
        <f>IF(OR(X34="",X35=""),"",IFERROR(X34/X35,0))</f>
        <v>0.62857142857142856</v>
      </c>
      <c r="Y36" s="115"/>
      <c r="Z36" s="44">
        <f>(Z34/Z35)*100%</f>
        <v>1.5432098765432098</v>
      </c>
      <c r="AA36" s="44">
        <f>(AA34/AA35)</f>
        <v>1.5432098765432098</v>
      </c>
      <c r="AB36" s="115"/>
      <c r="AC36" s="119"/>
      <c r="AD36" s="105"/>
    </row>
    <row r="37" spans="1:44" ht="30" customHeight="1" x14ac:dyDescent="0.25">
      <c r="B37" s="127" t="s">
        <v>91</v>
      </c>
      <c r="C37" s="130" t="s">
        <v>92</v>
      </c>
      <c r="D37" s="130" t="s">
        <v>93</v>
      </c>
      <c r="E37" s="130" t="s">
        <v>94</v>
      </c>
      <c r="F37" s="224" t="s">
        <v>88</v>
      </c>
      <c r="G37" s="238">
        <v>162</v>
      </c>
      <c r="H37" s="238">
        <v>162</v>
      </c>
      <c r="I37" s="157">
        <f>IFERROR(G37/H37,"")</f>
        <v>1</v>
      </c>
      <c r="J37" s="244">
        <v>140</v>
      </c>
      <c r="K37" s="244">
        <v>162</v>
      </c>
      <c r="L37" s="157">
        <f>IFERROR(J37/K37,"")</f>
        <v>0.86419753086419748</v>
      </c>
      <c r="M37" s="31" t="s">
        <v>28</v>
      </c>
      <c r="N37" s="219">
        <v>0</v>
      </c>
      <c r="O37" s="220">
        <f>_xlfn.XLOOKUP(AC37,[1]!Tabla17[META SIPRED],[1]!Tabla17[ENERO-MARZO2])</f>
        <v>0</v>
      </c>
      <c r="P37" s="116">
        <f>IF(O37&gt;=0,IFERROR(O37/N37,0),"")</f>
        <v>0</v>
      </c>
      <c r="Q37" s="221">
        <v>0</v>
      </c>
      <c r="R37" s="222">
        <f>_xlfn.XLOOKUP(AC37,[1]!Tabla17[META SIPRED],[1]!Tabla17[ABRIL-JUNIO2])</f>
        <v>140</v>
      </c>
      <c r="S37" s="116">
        <f>IF(R37&gt;=0,IFERROR(R37/Q37,0),"")</f>
        <v>0</v>
      </c>
      <c r="T37" s="221">
        <v>0</v>
      </c>
      <c r="U37" s="223">
        <f>_xlfn.XLOOKUP(AC37,[1]!Tabla17[META SIPRED],[1]!Tabla17[JULIO-SEPTIEMBRE2])</f>
        <v>0</v>
      </c>
      <c r="V37" s="116">
        <f>IF(U37&gt;=0,IFERROR(U37/T37,0),"")</f>
        <v>0</v>
      </c>
      <c r="W37" s="221">
        <v>140</v>
      </c>
      <c r="X37" s="220">
        <f>_xlfn.XLOOKUP(AC37,[1]!Tabla17[META SIPRED],[1]!Tabla17[OCTUBRE-DICIEMBRE2])</f>
        <v>0</v>
      </c>
      <c r="Y37" s="116">
        <f>IF(X37&gt;=0,IFERROR(X37/W37,0),"")</f>
        <v>0</v>
      </c>
      <c r="Z37" s="47">
        <f>N37+Q37+T37+W37</f>
        <v>140</v>
      </c>
      <c r="AA37" s="36">
        <f>SUM(O37,R37,U37,X37)</f>
        <v>140</v>
      </c>
      <c r="AB37" s="116">
        <f>IF(AND(AA37&lt;0.000000000001,Z37&lt;0.000000000000001),"",IFERROR(AA37/Z37,0))</f>
        <v>1</v>
      </c>
      <c r="AC37" s="118" t="s">
        <v>95</v>
      </c>
      <c r="AD37" s="104" t="s">
        <v>88</v>
      </c>
    </row>
    <row r="38" spans="1:44" ht="30" customHeight="1" x14ac:dyDescent="0.25">
      <c r="B38" s="127"/>
      <c r="C38" s="130"/>
      <c r="D38" s="130"/>
      <c r="E38" s="130"/>
      <c r="F38" s="224"/>
      <c r="G38" s="239"/>
      <c r="H38" s="239"/>
      <c r="I38" s="158"/>
      <c r="J38" s="235"/>
      <c r="K38" s="235"/>
      <c r="L38" s="158"/>
      <c r="M38" s="37" t="s">
        <v>45</v>
      </c>
      <c r="N38" s="226">
        <v>0</v>
      </c>
      <c r="O38" s="226">
        <f>IF(O37="","",N38)</f>
        <v>0</v>
      </c>
      <c r="P38" s="114"/>
      <c r="Q38" s="227">
        <v>0</v>
      </c>
      <c r="R38" s="226">
        <f>IF(R37="","",Q38)</f>
        <v>0</v>
      </c>
      <c r="S38" s="114"/>
      <c r="T38" s="227">
        <v>0</v>
      </c>
      <c r="U38" s="226">
        <f>IF(U37="","",T38)</f>
        <v>0</v>
      </c>
      <c r="V38" s="114"/>
      <c r="W38" s="227">
        <v>140</v>
      </c>
      <c r="X38" s="226">
        <f>IF(X37="","",W38)</f>
        <v>140</v>
      </c>
      <c r="Y38" s="114"/>
      <c r="Z38" s="41">
        <f>K37</f>
        <v>162</v>
      </c>
      <c r="AA38" s="41">
        <f>Z38</f>
        <v>162</v>
      </c>
      <c r="AB38" s="137"/>
      <c r="AC38" s="118"/>
      <c r="AD38" s="104"/>
    </row>
    <row r="39" spans="1:44" ht="49.9" customHeight="1" thickBot="1" x14ac:dyDescent="0.3">
      <c r="B39" s="127"/>
      <c r="C39" s="130"/>
      <c r="D39" s="130"/>
      <c r="E39" s="130"/>
      <c r="F39" s="224"/>
      <c r="G39" s="239"/>
      <c r="H39" s="239"/>
      <c r="I39" s="163"/>
      <c r="J39" s="245"/>
      <c r="K39" s="245"/>
      <c r="L39" s="159"/>
      <c r="M39" s="53" t="s">
        <v>46</v>
      </c>
      <c r="N39" s="43">
        <f>IF(OR(N37="",N38=""),"",IFERROR(N37/N38,0))</f>
        <v>0</v>
      </c>
      <c r="O39" s="44">
        <f>IF(OR(O37="",O38=""),"",IFERROR(O37/O38,0))</f>
        <v>0</v>
      </c>
      <c r="P39" s="156"/>
      <c r="Q39" s="49">
        <f>IF(OR(Q37="",Q38=""),"",IFERROR(Q37/Q38,0))</f>
        <v>0</v>
      </c>
      <c r="R39" s="49">
        <f>IF(OR(R37="",R38=""),"",IFERROR(R37/R38,0))</f>
        <v>0</v>
      </c>
      <c r="S39" s="115"/>
      <c r="T39" s="49">
        <f>IF(OR(T37="",T38=""),"",IFERROR(T37/T38,0))</f>
        <v>0</v>
      </c>
      <c r="U39" s="49">
        <f>IF(OR(U37="",U38=""),"",IFERROR(U37/U38,0))</f>
        <v>0</v>
      </c>
      <c r="V39" s="156"/>
      <c r="W39" s="49">
        <f>IF(OR(W37="",W38=""),"",IFERROR(W37/W38,0))</f>
        <v>1</v>
      </c>
      <c r="X39" s="49">
        <f>IF(OR(X37="",X38=""),"",IFERROR(X37/X38,0))</f>
        <v>0</v>
      </c>
      <c r="Y39" s="156"/>
      <c r="Z39" s="49">
        <f>(Z37/Z38)*100%</f>
        <v>0.86419753086419748</v>
      </c>
      <c r="AA39" s="49">
        <f>(AA37/AA38)</f>
        <v>0.86419753086419748</v>
      </c>
      <c r="AB39" s="156"/>
      <c r="AC39" s="118"/>
      <c r="AD39" s="104"/>
    </row>
    <row r="40" spans="1:44" s="55" customFormat="1" ht="49.9" customHeight="1" x14ac:dyDescent="0.25">
      <c r="A40"/>
      <c r="B40" s="127" t="s">
        <v>84</v>
      </c>
      <c r="C40" s="151" t="s">
        <v>85</v>
      </c>
      <c r="D40" s="151" t="s">
        <v>86</v>
      </c>
      <c r="E40" s="151" t="s">
        <v>87</v>
      </c>
      <c r="F40" s="242" t="s">
        <v>96</v>
      </c>
      <c r="G40" s="235">
        <v>1</v>
      </c>
      <c r="H40" s="235">
        <v>3</v>
      </c>
      <c r="I40" s="157">
        <f>IFERROR(G40/H40,"")</f>
        <v>0.33333333333333331</v>
      </c>
      <c r="J40" s="235">
        <v>1</v>
      </c>
      <c r="K40" s="235">
        <v>1</v>
      </c>
      <c r="L40" s="157">
        <f>IFERROR(J40/K40,"")</f>
        <v>1</v>
      </c>
      <c r="M40" s="54" t="s">
        <v>28</v>
      </c>
      <c r="N40" s="227">
        <v>0</v>
      </c>
      <c r="O40" s="220">
        <f>_xlfn.XLOOKUP(AC40,[1]!Tabla17[META SIPRED],[1]!Tabla17[ENERO-MARZO2])</f>
        <v>517</v>
      </c>
      <c r="P40" s="114">
        <f>IF(O40&gt;=0,IFERROR(O40/N40,0),"")</f>
        <v>0</v>
      </c>
      <c r="Q40" s="227">
        <v>1</v>
      </c>
      <c r="R40" s="222">
        <f>_xlfn.XLOOKUP(AC40,[1]!Tabla17[META SIPRED],[1]!Tabla17[ABRIL-JUNIO2])</f>
        <v>0</v>
      </c>
      <c r="S40" s="114">
        <f>IF(R40&gt;=0,IFERROR(R40/Q40,0),"")</f>
        <v>0</v>
      </c>
      <c r="T40" s="227">
        <v>0</v>
      </c>
      <c r="U40" s="223">
        <f>_xlfn.XLOOKUP(AC40,[1]!Tabla17[META SIPRED],[1]!Tabla17[JULIO-SEPTIEMBRE2])</f>
        <v>250</v>
      </c>
      <c r="V40" s="162">
        <f>IF(U40&gt;=0,IFERROR(U40/T40,0),"")</f>
        <v>0</v>
      </c>
      <c r="W40" s="227">
        <v>2</v>
      </c>
      <c r="X40" s="220">
        <v>2</v>
      </c>
      <c r="Y40" s="114">
        <f>IF(X40&gt;=0,IFERROR(X40/W40,0),"")</f>
        <v>1</v>
      </c>
      <c r="Z40" s="52">
        <v>0</v>
      </c>
      <c r="AA40" s="36">
        <f>SUM(O40,R40,U40,X40)</f>
        <v>769</v>
      </c>
      <c r="AB40" s="39"/>
      <c r="AC40" s="160" t="s">
        <v>44</v>
      </c>
      <c r="AD40" s="160" t="s">
        <v>96</v>
      </c>
      <c r="AE40"/>
      <c r="AF40"/>
      <c r="AG40"/>
      <c r="AH40"/>
      <c r="AI40"/>
      <c r="AJ40"/>
      <c r="AK40"/>
      <c r="AL40"/>
      <c r="AM40"/>
      <c r="AN40"/>
      <c r="AO40"/>
      <c r="AP40"/>
      <c r="AQ40"/>
      <c r="AR40"/>
    </row>
    <row r="41" spans="1:44" s="55" customFormat="1" ht="49.9" customHeight="1" x14ac:dyDescent="0.25">
      <c r="A41"/>
      <c r="B41" s="127"/>
      <c r="C41" s="151"/>
      <c r="D41" s="151"/>
      <c r="E41" s="151"/>
      <c r="F41" s="242"/>
      <c r="G41" s="235"/>
      <c r="H41" s="235"/>
      <c r="I41" s="158"/>
      <c r="J41" s="235"/>
      <c r="K41" s="235"/>
      <c r="L41" s="158"/>
      <c r="M41" s="54" t="s">
        <v>45</v>
      </c>
      <c r="N41" s="227">
        <v>0</v>
      </c>
      <c r="O41" s="227">
        <f>IF(O40="","",N41)</f>
        <v>0</v>
      </c>
      <c r="P41" s="114"/>
      <c r="Q41" s="227">
        <v>3</v>
      </c>
      <c r="R41" s="227">
        <v>1</v>
      </c>
      <c r="S41" s="114"/>
      <c r="T41" s="227">
        <v>0</v>
      </c>
      <c r="U41" s="227">
        <f>IF(U40="","",T41)</f>
        <v>0</v>
      </c>
      <c r="V41" s="162"/>
      <c r="W41" s="227">
        <v>0</v>
      </c>
      <c r="X41" s="227">
        <f>IF(X40="","",W41)</f>
        <v>0</v>
      </c>
      <c r="Y41" s="114"/>
      <c r="Z41" s="41">
        <v>0</v>
      </c>
      <c r="AA41" s="41">
        <v>0</v>
      </c>
      <c r="AB41" s="39"/>
      <c r="AC41" s="118"/>
      <c r="AD41" s="118"/>
      <c r="AE41"/>
      <c r="AF41"/>
      <c r="AG41"/>
      <c r="AH41"/>
      <c r="AI41"/>
      <c r="AJ41"/>
      <c r="AK41"/>
      <c r="AL41"/>
      <c r="AM41"/>
      <c r="AN41"/>
      <c r="AO41"/>
      <c r="AP41"/>
      <c r="AQ41"/>
      <c r="AR41"/>
    </row>
    <row r="42" spans="1:44" s="55" customFormat="1" ht="49.9" customHeight="1" thickBot="1" x14ac:dyDescent="0.3">
      <c r="A42"/>
      <c r="B42" s="128"/>
      <c r="C42" s="151"/>
      <c r="D42" s="151"/>
      <c r="E42" s="151"/>
      <c r="F42" s="242"/>
      <c r="G42" s="235"/>
      <c r="H42" s="235"/>
      <c r="I42" s="163"/>
      <c r="J42" s="235"/>
      <c r="K42" s="235"/>
      <c r="L42" s="159"/>
      <c r="M42" s="56" t="s">
        <v>46</v>
      </c>
      <c r="N42" s="50">
        <f>IF(OR(N40="",N41=""),"",IFERROR(N40/N41,0))</f>
        <v>0</v>
      </c>
      <c r="O42" s="50">
        <f>IF(OR(O40="",O41=""),"",IFERROR(O40/O41,0))</f>
        <v>0</v>
      </c>
      <c r="P42" s="114"/>
      <c r="Q42" s="50">
        <f>IF(OR(Q40="",Q41=""),"",IFERROR(Q40/Q41,0))</f>
        <v>0.33333333333333331</v>
      </c>
      <c r="R42" s="50">
        <f>IF(OR(R40="",R41=""),"",IFERROR(R40/R41,0))</f>
        <v>0</v>
      </c>
      <c r="S42" s="114"/>
      <c r="T42" s="50">
        <f>IF(OR(T40="",T41=""),"",IFERROR(T40/T41,0))</f>
        <v>0</v>
      </c>
      <c r="U42" s="50">
        <f>IF(OR(U40="",U41=""),"",IFERROR(U40/U41,0))</f>
        <v>0</v>
      </c>
      <c r="V42" s="162"/>
      <c r="W42" s="50">
        <f>IF(OR(W40="",W41=""),"",IFERROR(W40/W41,0))</f>
        <v>0</v>
      </c>
      <c r="X42" s="50">
        <f>IF(OR(X40="",X41=""),"",IFERROR(X40/X41,0))</f>
        <v>0</v>
      </c>
      <c r="Y42" s="114"/>
      <c r="Z42" s="50" t="e">
        <f>(Z40/Z41)*100%</f>
        <v>#DIV/0!</v>
      </c>
      <c r="AA42" s="50" t="e">
        <f>(AA40/AA41)</f>
        <v>#DIV/0!</v>
      </c>
      <c r="AB42" s="39"/>
      <c r="AC42" s="161"/>
      <c r="AD42" s="161"/>
      <c r="AE42"/>
      <c r="AF42"/>
      <c r="AG42"/>
      <c r="AH42"/>
      <c r="AI42"/>
      <c r="AJ42"/>
      <c r="AK42"/>
      <c r="AL42"/>
      <c r="AM42"/>
      <c r="AN42"/>
      <c r="AO42"/>
      <c r="AP42"/>
      <c r="AQ42"/>
      <c r="AR42"/>
    </row>
    <row r="43" spans="1:44" ht="30" customHeight="1" x14ac:dyDescent="0.25">
      <c r="B43" s="127" t="s">
        <v>97</v>
      </c>
      <c r="C43" s="130" t="s">
        <v>98</v>
      </c>
      <c r="D43" s="130" t="s">
        <v>99</v>
      </c>
      <c r="E43" s="130" t="s">
        <v>100</v>
      </c>
      <c r="F43" s="224" t="s">
        <v>101</v>
      </c>
      <c r="G43" s="239">
        <v>12</v>
      </c>
      <c r="H43" s="239">
        <v>12</v>
      </c>
      <c r="I43" s="139"/>
      <c r="J43" s="244">
        <v>12</v>
      </c>
      <c r="K43" s="244">
        <v>12</v>
      </c>
      <c r="L43" s="139">
        <f>IFERROR(J43/K43-1,"")</f>
        <v>0</v>
      </c>
      <c r="M43" s="31" t="s">
        <v>28</v>
      </c>
      <c r="N43" s="219">
        <v>0</v>
      </c>
      <c r="O43" s="220">
        <f>_xlfn.XLOOKUP(AC43,[1]!Tabla17[META SIPRED],[1]!Tabla17[ENERO-MARZO2])</f>
        <v>0</v>
      </c>
      <c r="P43" s="116">
        <f>IF(O43&gt;=0,IFERROR(O43/N43,0),"")</f>
        <v>0</v>
      </c>
      <c r="Q43" s="221">
        <v>1</v>
      </c>
      <c r="R43" s="222">
        <f>_xlfn.XLOOKUP(AC43,[1]!Tabla17[META SIPRED],[1]!Tabla17[ABRIL-JUNIO2])</f>
        <v>1</v>
      </c>
      <c r="S43" s="116">
        <f>IF(R43&gt;=0,IFERROR(R43/Q43,0),"")</f>
        <v>1</v>
      </c>
      <c r="T43" s="221">
        <v>0</v>
      </c>
      <c r="U43" s="223">
        <f>_xlfn.XLOOKUP(AC43,[1]!Tabla17[META SIPRED],[1]!Tabla17[JULIO-SEPTIEMBRE2])</f>
        <v>0</v>
      </c>
      <c r="V43" s="116">
        <f>IF(U43&gt;=0,IFERROR(U43/T43,0),"")</f>
        <v>0</v>
      </c>
      <c r="W43" s="221">
        <v>1</v>
      </c>
      <c r="X43" s="220">
        <f>_xlfn.XLOOKUP(AC43,[1]!Tabla17[META SIPRED],[1]!Tabla17[OCTUBRE-DICIEMBRE2])</f>
        <v>3</v>
      </c>
      <c r="Y43" s="116">
        <f>IF(X43&gt;=0,IFERROR(X43/W43,0),"")</f>
        <v>3</v>
      </c>
      <c r="Z43" s="35">
        <f>N43+Q43+T43+W43</f>
        <v>2</v>
      </c>
      <c r="AA43" s="36">
        <f>SUM(O43,R43,U43,X43)</f>
        <v>4</v>
      </c>
      <c r="AB43" s="116">
        <f>IF(AND(AA43&lt;0.000000000001,Z43&lt;0.000000000000001),"",IFERROR(AA43/Z43,0))</f>
        <v>2</v>
      </c>
      <c r="AC43" s="118" t="s">
        <v>102</v>
      </c>
      <c r="AD43" s="104" t="s">
        <v>101</v>
      </c>
    </row>
    <row r="44" spans="1:44" ht="30" customHeight="1" x14ac:dyDescent="0.25">
      <c r="B44" s="127"/>
      <c r="C44" s="130"/>
      <c r="D44" s="130"/>
      <c r="E44" s="130"/>
      <c r="F44" s="224"/>
      <c r="G44" s="239"/>
      <c r="H44" s="239"/>
      <c r="I44" s="139"/>
      <c r="J44" s="235"/>
      <c r="K44" s="235"/>
      <c r="L44" s="139"/>
      <c r="M44" s="37" t="s">
        <v>45</v>
      </c>
      <c r="N44" s="226">
        <v>0</v>
      </c>
      <c r="O44" s="226">
        <f>IF(O43="","",N44)</f>
        <v>0</v>
      </c>
      <c r="P44" s="114"/>
      <c r="Q44" s="227">
        <v>0</v>
      </c>
      <c r="R44" s="226">
        <f>IF(R43="","",Q44)</f>
        <v>0</v>
      </c>
      <c r="S44" s="114"/>
      <c r="T44" s="227">
        <v>0</v>
      </c>
      <c r="U44" s="226">
        <f>IF(U43="","",T44)</f>
        <v>0</v>
      </c>
      <c r="V44" s="114"/>
      <c r="W44" s="227">
        <v>2</v>
      </c>
      <c r="X44" s="226">
        <f>IF(X43="","",W44)</f>
        <v>2</v>
      </c>
      <c r="Y44" s="114"/>
      <c r="Z44" s="41">
        <f>K43</f>
        <v>12</v>
      </c>
      <c r="AA44" s="41">
        <f>Z44</f>
        <v>12</v>
      </c>
      <c r="AB44" s="137"/>
      <c r="AC44" s="118"/>
      <c r="AD44" s="104"/>
    </row>
    <row r="45" spans="1:44" ht="30" customHeight="1" thickBot="1" x14ac:dyDescent="0.3">
      <c r="B45" s="128"/>
      <c r="C45" s="131"/>
      <c r="D45" s="131"/>
      <c r="E45" s="131"/>
      <c r="F45" s="228"/>
      <c r="G45" s="240"/>
      <c r="H45" s="240"/>
      <c r="I45" s="140"/>
      <c r="J45" s="237"/>
      <c r="K45" s="237"/>
      <c r="L45" s="140"/>
      <c r="M45" s="42" t="s">
        <v>46</v>
      </c>
      <c r="N45" s="44">
        <f>IF(OR(N43="",N44=""),"",IFERROR(N43/N44,0))</f>
        <v>0</v>
      </c>
      <c r="O45" s="44">
        <f>IF(OR(O43="",O44=""),"",IFERROR(O43/O44,0))</f>
        <v>0</v>
      </c>
      <c r="P45" s="115"/>
      <c r="Q45" s="44">
        <f>IF(OR(Q43="",Q44=""),"",IFERROR(Q43/Q44,0))</f>
        <v>0</v>
      </c>
      <c r="R45" s="44">
        <f>IF(OR(R43="",R44=""),"",IFERROR(R43/R44,0))</f>
        <v>0</v>
      </c>
      <c r="S45" s="115"/>
      <c r="T45" s="44">
        <f>IF(OR(T43="",T44=""),"",IFERROR(T43/T44,0))</f>
        <v>0</v>
      </c>
      <c r="U45" s="44">
        <f>IF(OR(U43="",U44=""),"",IFERROR(U43/U44,0))</f>
        <v>0</v>
      </c>
      <c r="V45" s="115"/>
      <c r="W45" s="44">
        <f>IF(OR(W43="",W44=""),"",IFERROR(W43/W44,0))</f>
        <v>0.5</v>
      </c>
      <c r="X45" s="44">
        <f>IF(OR(X43="",X44=""),"",IFERROR(X43/X44,0))</f>
        <v>1.5</v>
      </c>
      <c r="Y45" s="115"/>
      <c r="Z45" s="44">
        <f>(Z43/Z44)*100%</f>
        <v>0.16666666666666666</v>
      </c>
      <c r="AA45" s="44">
        <f>(AA43/AA44)</f>
        <v>0.33333333333333331</v>
      </c>
      <c r="AB45" s="115"/>
      <c r="AC45" s="119"/>
      <c r="AD45" s="105"/>
    </row>
    <row r="46" spans="1:44" ht="30" customHeight="1" thickBot="1" x14ac:dyDescent="0.3">
      <c r="B46" s="147" t="s">
        <v>103</v>
      </c>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49"/>
    </row>
    <row r="47" spans="1:44" ht="33.75" customHeight="1" x14ac:dyDescent="0.25">
      <c r="B47" s="126" t="s">
        <v>104</v>
      </c>
      <c r="C47" s="130" t="s">
        <v>105</v>
      </c>
      <c r="D47" s="130" t="s">
        <v>106</v>
      </c>
      <c r="E47" s="130" t="s">
        <v>107</v>
      </c>
      <c r="F47" s="224" t="s">
        <v>62</v>
      </c>
      <c r="G47" s="239">
        <v>18</v>
      </c>
      <c r="H47" s="239">
        <v>18</v>
      </c>
      <c r="I47" s="139">
        <f>IFERROR(G47/H47-1,"")</f>
        <v>0</v>
      </c>
      <c r="J47" s="244">
        <v>32</v>
      </c>
      <c r="K47" s="244">
        <v>39</v>
      </c>
      <c r="L47" s="139">
        <f>IFERROR(J47/K47-1,"")</f>
        <v>-0.17948717948717952</v>
      </c>
      <c r="M47" s="31" t="s">
        <v>28</v>
      </c>
      <c r="N47" s="219">
        <v>6</v>
      </c>
      <c r="O47" s="220">
        <f>_xlfn.XLOOKUP(AC47,[1]!Tabla17[META SIPRED],[1]!Tabla17[ENERO-MARZO2])</f>
        <v>6</v>
      </c>
      <c r="P47" s="116">
        <f>IF(O47&gt;=0,IFERROR(O47/N47,0),"")</f>
        <v>1</v>
      </c>
      <c r="Q47" s="221">
        <v>10</v>
      </c>
      <c r="R47" s="222">
        <f>_xlfn.XLOOKUP(AC47,[1]!Tabla17[META SIPRED],[1]!Tabla17[ABRIL-JUNIO2])</f>
        <v>10</v>
      </c>
      <c r="S47" s="116">
        <f>IF(R47&gt;=0,IFERROR(R47/Q47,0),"")</f>
        <v>1</v>
      </c>
      <c r="T47" s="221">
        <v>13</v>
      </c>
      <c r="U47" s="223">
        <f>_xlfn.XLOOKUP(AC47,[1]!Tabla17[META SIPRED],[1]!Tabla17[JULIO-SEPTIEMBRE2])</f>
        <v>13</v>
      </c>
      <c r="V47" s="116">
        <f>IF(U47&gt;=0,IFERROR(U47/T47,0),"")</f>
        <v>1</v>
      </c>
      <c r="W47" s="221">
        <v>3</v>
      </c>
      <c r="X47" s="223">
        <f>_xlfn.XLOOKUP(AC47,[1]!Tabla17[META SIPRED],[1]!Tabla17[OCTUBRE-DICIEMBRE2])</f>
        <v>3</v>
      </c>
      <c r="Y47" s="116">
        <f t="shared" ref="Y47" si="0">IF(X47&gt;=0,IFERROR(X47/W47,0),"")</f>
        <v>1</v>
      </c>
      <c r="Z47" s="47">
        <f>N47+Q47+T47+W47</f>
        <v>32</v>
      </c>
      <c r="AA47" s="36">
        <f>SUM(O47,R47,U47,X47)</f>
        <v>32</v>
      </c>
      <c r="AB47" s="116">
        <f>IF(AND(AA47&lt;0.000000000001,Z47&lt;0.000000000000001),"",IFERROR(AA47/Z47,0))</f>
        <v>1</v>
      </c>
      <c r="AC47" s="118" t="s">
        <v>108</v>
      </c>
      <c r="AD47" s="104" t="s">
        <v>62</v>
      </c>
    </row>
    <row r="48" spans="1:44" ht="33.75" customHeight="1" x14ac:dyDescent="0.25">
      <c r="B48" s="127"/>
      <c r="C48" s="130"/>
      <c r="D48" s="130"/>
      <c r="E48" s="130"/>
      <c r="F48" s="224"/>
      <c r="G48" s="239"/>
      <c r="H48" s="239"/>
      <c r="I48" s="139"/>
      <c r="J48" s="235"/>
      <c r="K48" s="235"/>
      <c r="L48" s="139"/>
      <c r="M48" s="37" t="s">
        <v>45</v>
      </c>
      <c r="N48" s="226">
        <v>32</v>
      </c>
      <c r="O48" s="226">
        <f>IF(O47="","",N48)</f>
        <v>32</v>
      </c>
      <c r="P48" s="114"/>
      <c r="Q48" s="227">
        <v>32</v>
      </c>
      <c r="R48" s="226">
        <f>IF(R47="","",Q48)</f>
        <v>32</v>
      </c>
      <c r="S48" s="114"/>
      <c r="T48" s="227">
        <v>32</v>
      </c>
      <c r="U48" s="226">
        <f>IF(U47="","",T48)</f>
        <v>32</v>
      </c>
      <c r="V48" s="114"/>
      <c r="W48" s="227">
        <v>32</v>
      </c>
      <c r="X48" s="226">
        <f>IF(X47="","",W48)</f>
        <v>32</v>
      </c>
      <c r="Y48" s="114"/>
      <c r="Z48" s="41">
        <f>K47</f>
        <v>39</v>
      </c>
      <c r="AA48" s="41">
        <f>Z48</f>
        <v>39</v>
      </c>
      <c r="AB48" s="137"/>
      <c r="AC48" s="118"/>
      <c r="AD48" s="104"/>
    </row>
    <row r="49" spans="2:30" ht="49.5" customHeight="1" thickBot="1" x14ac:dyDescent="0.3">
      <c r="B49" s="128"/>
      <c r="C49" s="131"/>
      <c r="D49" s="131"/>
      <c r="E49" s="131"/>
      <c r="F49" s="228"/>
      <c r="G49" s="240"/>
      <c r="H49" s="240"/>
      <c r="I49" s="140"/>
      <c r="J49" s="237"/>
      <c r="K49" s="237"/>
      <c r="L49" s="140"/>
      <c r="M49" s="42" t="s">
        <v>46</v>
      </c>
      <c r="N49" s="43">
        <f>IF(OR(N47="",N48=""),"",IFERROR(N47/N48,0))</f>
        <v>0.1875</v>
      </c>
      <c r="O49" s="44">
        <f>IF(OR(O47="",O48=""),"",IFERROR(O47/O48,0))</f>
        <v>0.1875</v>
      </c>
      <c r="P49" s="115"/>
      <c r="Q49" s="44">
        <f>IF(OR(Q47="",Q48=""),"",IFERROR(Q47/Q48,0))</f>
        <v>0.3125</v>
      </c>
      <c r="R49" s="44">
        <f>IF(OR(R47="",R48=""),"",IFERROR(R47/R48,0))</f>
        <v>0.3125</v>
      </c>
      <c r="S49" s="115"/>
      <c r="T49" s="44">
        <f>IF(OR(T47="",T48=""),"",IFERROR(T47/T48,0))</f>
        <v>0.40625</v>
      </c>
      <c r="U49" s="44">
        <f>IF(OR(U47="",U48=""),"",IFERROR(U47/U48,0))</f>
        <v>0.40625</v>
      </c>
      <c r="V49" s="115"/>
      <c r="W49" s="44">
        <f>IF(OR(W47="",W48=""),"",IFERROR(W47/W48,0))</f>
        <v>9.375E-2</v>
      </c>
      <c r="X49" s="44">
        <f>IF(OR(X47="",X48=""),"",IFERROR(X47/X48,0))</f>
        <v>9.375E-2</v>
      </c>
      <c r="Y49" s="115"/>
      <c r="Z49" s="44">
        <f>(Z47/Z48)*100%</f>
        <v>0.82051282051282048</v>
      </c>
      <c r="AA49" s="44">
        <f>(AA47/AA48)</f>
        <v>0.82051282051282048</v>
      </c>
      <c r="AB49" s="115"/>
      <c r="AC49" s="119"/>
      <c r="AD49" s="105"/>
    </row>
    <row r="50" spans="2:30" ht="41.25" customHeight="1" x14ac:dyDescent="0.25">
      <c r="B50" s="126" t="s">
        <v>104</v>
      </c>
      <c r="C50" s="129" t="s">
        <v>109</v>
      </c>
      <c r="D50" s="129" t="s">
        <v>110</v>
      </c>
      <c r="E50" s="129" t="s">
        <v>111</v>
      </c>
      <c r="F50" s="217" t="s">
        <v>112</v>
      </c>
      <c r="G50" s="238">
        <v>60</v>
      </c>
      <c r="H50" s="238">
        <v>549</v>
      </c>
      <c r="I50" s="157">
        <f>IFERROR(G50/H50,"")</f>
        <v>0.10928961748633879</v>
      </c>
      <c r="J50" s="244">
        <v>60</v>
      </c>
      <c r="K50" s="244">
        <v>366</v>
      </c>
      <c r="L50" s="157">
        <f>IFERROR(J50/K50,"")</f>
        <v>0.16393442622950818</v>
      </c>
      <c r="M50" s="31" t="s">
        <v>28</v>
      </c>
      <c r="N50" s="219">
        <v>25</v>
      </c>
      <c r="O50" s="220">
        <f>_xlfn.XLOOKUP(AC50,[1]!Tabla17[META SIPRED],[1]!Tabla17[ENERO-MARZO2])</f>
        <v>40</v>
      </c>
      <c r="P50" s="116">
        <f>IF(O50&gt;=0,IFERROR(O50/N50,0),"")</f>
        <v>1.6</v>
      </c>
      <c r="Q50" s="221">
        <v>13</v>
      </c>
      <c r="R50" s="222">
        <f>_xlfn.XLOOKUP(AC50,[1]!Tabla17[META SIPRED],[1]!Tabla17[ABRIL-JUNIO2])</f>
        <v>13</v>
      </c>
      <c r="S50" s="116">
        <f>IF(R50&gt;=0,IFERROR(R50/Q50,0),"")</f>
        <v>1</v>
      </c>
      <c r="T50" s="221">
        <v>25</v>
      </c>
      <c r="U50" s="223">
        <f>_xlfn.XLOOKUP(AC50,[1]!Tabla17[META SIPRED],[1]!Tabla17[JULIO-SEPTIEMBRE2])</f>
        <v>25</v>
      </c>
      <c r="V50" s="116">
        <f>IF(U50&gt;=0,IFERROR(U50/T50,0),"")</f>
        <v>1</v>
      </c>
      <c r="W50" s="221">
        <v>13</v>
      </c>
      <c r="X50" s="223">
        <f>_xlfn.XLOOKUP(AC50,[1]!Tabla17[META SIPRED],[1]!Tabla17[OCTUBRE-DICIEMBRE2])</f>
        <v>13</v>
      </c>
      <c r="Y50" s="116">
        <f>IF(X50&gt;=0,IFERROR(X50/W50,0),"")</f>
        <v>1</v>
      </c>
      <c r="Z50" s="47">
        <v>76</v>
      </c>
      <c r="AA50" s="36">
        <f>SUM(O50,R50,U50,X50)</f>
        <v>91</v>
      </c>
      <c r="AB50" s="116">
        <f>IF(AND(AA50&lt;0.000000000001,Z50&lt;0.000000000000001),"",IFERROR(AA50/Z50,0))</f>
        <v>1.1973684210526316</v>
      </c>
      <c r="AC50" s="117" t="s">
        <v>113</v>
      </c>
      <c r="AD50" s="103" t="s">
        <v>112</v>
      </c>
    </row>
    <row r="51" spans="2:30" ht="40.5" customHeight="1" x14ac:dyDescent="0.25">
      <c r="B51" s="127"/>
      <c r="C51" s="130"/>
      <c r="D51" s="130"/>
      <c r="E51" s="130"/>
      <c r="F51" s="224"/>
      <c r="G51" s="239"/>
      <c r="H51" s="239"/>
      <c r="I51" s="158"/>
      <c r="J51" s="235"/>
      <c r="K51" s="235"/>
      <c r="L51" s="158"/>
      <c r="M51" s="37" t="s">
        <v>45</v>
      </c>
      <c r="N51" s="226">
        <v>60</v>
      </c>
      <c r="O51" s="226">
        <f>IF(O50="","",N51)</f>
        <v>60</v>
      </c>
      <c r="P51" s="114"/>
      <c r="Q51" s="227">
        <v>60</v>
      </c>
      <c r="R51" s="226">
        <f>IF(R50="","",Q51)</f>
        <v>60</v>
      </c>
      <c r="S51" s="114"/>
      <c r="T51" s="227">
        <v>60</v>
      </c>
      <c r="U51" s="226">
        <f>IF(U50="","",T51)</f>
        <v>60</v>
      </c>
      <c r="V51" s="114"/>
      <c r="W51" s="227">
        <v>60</v>
      </c>
      <c r="X51" s="226">
        <f>IF(X50="","",W51)</f>
        <v>60</v>
      </c>
      <c r="Y51" s="114"/>
      <c r="Z51" s="41">
        <f>K50</f>
        <v>366</v>
      </c>
      <c r="AA51" s="41">
        <f>Z51</f>
        <v>366</v>
      </c>
      <c r="AB51" s="137"/>
      <c r="AC51" s="118"/>
      <c r="AD51" s="104"/>
    </row>
    <row r="52" spans="2:30" ht="40.5" customHeight="1" thickBot="1" x14ac:dyDescent="0.3">
      <c r="B52" s="128"/>
      <c r="C52" s="131"/>
      <c r="D52" s="131"/>
      <c r="E52" s="131"/>
      <c r="F52" s="228"/>
      <c r="G52" s="240"/>
      <c r="H52" s="240"/>
      <c r="I52" s="159"/>
      <c r="J52" s="245"/>
      <c r="K52" s="245"/>
      <c r="L52" s="159"/>
      <c r="M52" s="53" t="s">
        <v>46</v>
      </c>
      <c r="N52" s="43">
        <f>IF(OR(N50="",N51=""),"",IFERROR(N50/N51,0))</f>
        <v>0.41666666666666669</v>
      </c>
      <c r="O52" s="44">
        <f>IF(OR(O50="",O51=""),"",IFERROR(O50/O51,0))</f>
        <v>0.66666666666666663</v>
      </c>
      <c r="P52" s="115"/>
      <c r="Q52" s="44">
        <f>IF(OR(Q50="",Q51=""),"",IFERROR(Q50/Q51,0))</f>
        <v>0.21666666666666667</v>
      </c>
      <c r="R52" s="44">
        <f>IF(OR(R50="",R51=""),"",IFERROR(R50/R51,0))</f>
        <v>0.21666666666666667</v>
      </c>
      <c r="S52" s="115"/>
      <c r="T52" s="44">
        <f>IF(OR(T50="",T51=""),"",IFERROR(T50/T51,0))</f>
        <v>0.41666666666666669</v>
      </c>
      <c r="U52" s="44">
        <f>IF(OR(U50="",U51=""),"",IFERROR(U50/U51,0))</f>
        <v>0.41666666666666669</v>
      </c>
      <c r="V52" s="115"/>
      <c r="W52" s="44">
        <f>IF(OR(W50="",W51=""),"",IFERROR(W50/W51,0))</f>
        <v>0.21666666666666667</v>
      </c>
      <c r="X52" s="44">
        <f>IF(OR(X50="",X51=""),"",IFERROR(X50/X51,0))</f>
        <v>0.21666666666666667</v>
      </c>
      <c r="Y52" s="115"/>
      <c r="Z52" s="44">
        <f>(Z50/Z51)*100%</f>
        <v>0.20765027322404372</v>
      </c>
      <c r="AA52" s="44">
        <f>(AA50/AA51)</f>
        <v>0.24863387978142076</v>
      </c>
      <c r="AB52" s="156"/>
      <c r="AC52" s="119"/>
      <c r="AD52" s="105"/>
    </row>
    <row r="53" spans="2:30" ht="30" customHeight="1" x14ac:dyDescent="0.25">
      <c r="B53" s="126" t="s">
        <v>114</v>
      </c>
      <c r="C53" s="129" t="s">
        <v>115</v>
      </c>
      <c r="D53" s="129" t="s">
        <v>116</v>
      </c>
      <c r="E53" s="129" t="s">
        <v>117</v>
      </c>
      <c r="F53" s="217" t="s">
        <v>51</v>
      </c>
      <c r="G53" s="238">
        <v>74</v>
      </c>
      <c r="H53" s="238">
        <v>228</v>
      </c>
      <c r="I53" s="138">
        <f>IFERROR(G53/H53,"")</f>
        <v>0.32456140350877194</v>
      </c>
      <c r="J53" s="231">
        <v>75</v>
      </c>
      <c r="K53" s="231">
        <v>228</v>
      </c>
      <c r="L53" s="138">
        <f>IFERROR(J53/K53-1,"")</f>
        <v>-0.67105263157894735</v>
      </c>
      <c r="M53" s="57" t="s">
        <v>28</v>
      </c>
      <c r="N53" s="232">
        <v>0</v>
      </c>
      <c r="O53" s="220">
        <f>_xlfn.XLOOKUP(AC53,[1]!Tabla17[META SIPRED],[1]!Tabla17[ENERO-MARZO2])</f>
        <v>0</v>
      </c>
      <c r="P53" s="113">
        <f>IF(O53&gt;=0,IFERROR(O53/N53,0),"")</f>
        <v>0</v>
      </c>
      <c r="Q53" s="233">
        <v>50</v>
      </c>
      <c r="R53" s="222">
        <f>_xlfn.XLOOKUP(AC53,[1]!Tabla17[META SIPRED],[1]!Tabla17[ABRIL-JUNIO2])</f>
        <v>183</v>
      </c>
      <c r="S53" s="113">
        <f>IF(R53&gt;=0,IFERROR(R53/Q53,0),"")</f>
        <v>3.66</v>
      </c>
      <c r="T53" s="233">
        <v>0</v>
      </c>
      <c r="U53" s="223">
        <f>_xlfn.XLOOKUP(AC53,[1]!Tabla17[META SIPRED],[1]!Tabla17[JULIO-SEPTIEMBRE2])</f>
        <v>0</v>
      </c>
      <c r="V53" s="113">
        <f>IF(U53&gt;=0,IFERROR(U53/T53,0),"")</f>
        <v>0</v>
      </c>
      <c r="W53" s="233">
        <v>50</v>
      </c>
      <c r="X53" s="223">
        <v>50</v>
      </c>
      <c r="Y53" s="113">
        <f>IF(X53&gt;=0,IFERROR(X53/W53,0),"")</f>
        <v>1</v>
      </c>
      <c r="Z53" s="47">
        <v>100</v>
      </c>
      <c r="AA53" s="36">
        <f>SUM(O53,R53,U53,X53)</f>
        <v>233</v>
      </c>
      <c r="AB53" s="113">
        <f>IF(AND(AA53&lt;0.000000000001,Z53&lt;0.000000000000001),"",IFERROR(AA53/Z53,0))</f>
        <v>2.33</v>
      </c>
      <c r="AC53" s="117" t="s">
        <v>118</v>
      </c>
      <c r="AD53" s="103" t="s">
        <v>51</v>
      </c>
    </row>
    <row r="54" spans="2:30" ht="30" customHeight="1" x14ac:dyDescent="0.25">
      <c r="B54" s="127"/>
      <c r="C54" s="130"/>
      <c r="D54" s="130"/>
      <c r="E54" s="130"/>
      <c r="F54" s="224"/>
      <c r="G54" s="239"/>
      <c r="H54" s="239"/>
      <c r="I54" s="139"/>
      <c r="J54" s="235"/>
      <c r="K54" s="235"/>
      <c r="L54" s="139"/>
      <c r="M54" s="58" t="s">
        <v>45</v>
      </c>
      <c r="N54" s="226">
        <v>0</v>
      </c>
      <c r="O54" s="226">
        <f>IF(O53="","",N54)</f>
        <v>0</v>
      </c>
      <c r="P54" s="114"/>
      <c r="Q54" s="227">
        <v>75</v>
      </c>
      <c r="R54" s="226">
        <f>IF(R53="","",Q54)</f>
        <v>75</v>
      </c>
      <c r="S54" s="114"/>
      <c r="T54" s="227">
        <v>0</v>
      </c>
      <c r="U54" s="226">
        <f>IF(U53="","",T54)</f>
        <v>0</v>
      </c>
      <c r="V54" s="114"/>
      <c r="W54" s="227">
        <v>75</v>
      </c>
      <c r="X54" s="226">
        <f>IF(X53="","",W54)</f>
        <v>75</v>
      </c>
      <c r="Y54" s="114"/>
      <c r="Z54" s="41">
        <f>K53</f>
        <v>228</v>
      </c>
      <c r="AA54" s="41">
        <f>Z54</f>
        <v>228</v>
      </c>
      <c r="AB54" s="137"/>
      <c r="AC54" s="118"/>
      <c r="AD54" s="104"/>
    </row>
    <row r="55" spans="2:30" ht="30" customHeight="1" thickBot="1" x14ac:dyDescent="0.3">
      <c r="B55" s="128"/>
      <c r="C55" s="131"/>
      <c r="D55" s="131"/>
      <c r="E55" s="131"/>
      <c r="F55" s="228"/>
      <c r="G55" s="240"/>
      <c r="H55" s="240"/>
      <c r="I55" s="140"/>
      <c r="J55" s="237"/>
      <c r="K55" s="237"/>
      <c r="L55" s="140"/>
      <c r="M55" s="42" t="s">
        <v>46</v>
      </c>
      <c r="N55" s="43">
        <f>IF(OR(N53="",N54=""),"",IFERROR(N53/N54,0))</f>
        <v>0</v>
      </c>
      <c r="O55" s="44">
        <f>IF(OR(O53="",O54=""),"",IFERROR(O53/O54,0))</f>
        <v>0</v>
      </c>
      <c r="P55" s="115"/>
      <c r="Q55" s="44">
        <f>IF(OR(Q53="",Q54=""),"",IFERROR(Q53/Q54,0))</f>
        <v>0.66666666666666663</v>
      </c>
      <c r="R55" s="44">
        <f>IF(OR(R53="",R54=""),"",IFERROR(R53/R54,0))</f>
        <v>2.44</v>
      </c>
      <c r="S55" s="115"/>
      <c r="T55" s="44">
        <f>IF(OR(T53="",T54=""),"",IFERROR(T53/T54,0))</f>
        <v>0</v>
      </c>
      <c r="U55" s="44">
        <f>IF(OR(U53="",U54=""),"",IFERROR(U53/U54,0))</f>
        <v>0</v>
      </c>
      <c r="V55" s="115"/>
      <c r="W55" s="44">
        <f>IF(OR(W53="",W54=""),"",IFERROR(W53/W54,0))</f>
        <v>0.66666666666666663</v>
      </c>
      <c r="X55" s="44">
        <f>IF(OR(X53="",X54=""),"",IFERROR(X53/X54,0))</f>
        <v>0.66666666666666663</v>
      </c>
      <c r="Y55" s="115"/>
      <c r="Z55" s="44">
        <f>(Z53/Z54)*100%</f>
        <v>0.43859649122807015</v>
      </c>
      <c r="AA55" s="44">
        <f>(AA53/AA54)</f>
        <v>1.0219298245614035</v>
      </c>
      <c r="AB55" s="115"/>
      <c r="AC55" s="119"/>
      <c r="AD55" s="105"/>
    </row>
    <row r="56" spans="2:30" ht="30" customHeight="1" x14ac:dyDescent="0.25">
      <c r="B56" s="126" t="s">
        <v>119</v>
      </c>
      <c r="C56" s="129" t="s">
        <v>120</v>
      </c>
      <c r="D56" s="129" t="s">
        <v>121</v>
      </c>
      <c r="E56" s="129" t="s">
        <v>122</v>
      </c>
      <c r="F56" s="217" t="s">
        <v>96</v>
      </c>
      <c r="G56" s="238">
        <v>1</v>
      </c>
      <c r="H56" s="238">
        <v>1</v>
      </c>
      <c r="I56" s="138">
        <f>IFERROR(G56/H56,"")</f>
        <v>1</v>
      </c>
      <c r="J56" s="231">
        <v>1</v>
      </c>
      <c r="K56" s="231">
        <v>1</v>
      </c>
      <c r="L56" s="138">
        <f>IFERROR(J56/K56-1,"")</f>
        <v>0</v>
      </c>
      <c r="M56" s="46" t="s">
        <v>28</v>
      </c>
      <c r="N56" s="232">
        <v>0</v>
      </c>
      <c r="O56" s="220">
        <f>_xlfn.XLOOKUP(AC56,[1]!Tabla17[META SIPRED],[1]!Tabla17[ENERO-MARZO2])</f>
        <v>0</v>
      </c>
      <c r="P56" s="116">
        <f>IF(O56&gt;=0,IFERROR(O56/N56,0),"")</f>
        <v>0</v>
      </c>
      <c r="Q56" s="221">
        <v>0</v>
      </c>
      <c r="R56" s="222">
        <f>_xlfn.XLOOKUP(AC56,[1]!Tabla17[META SIPRED],[1]!Tabla17[ABRIL-JUNIO2])</f>
        <v>0</v>
      </c>
      <c r="S56" s="116">
        <f>IF(R56&gt;=0,IFERROR(R56/Q56,0),"")</f>
        <v>0</v>
      </c>
      <c r="T56" s="221">
        <v>0</v>
      </c>
      <c r="U56" s="223">
        <f>_xlfn.XLOOKUP(AC56,[1]!Tabla17[META SIPRED],[1]!Tabla17[JULIO-SEPTIEMBRE2])</f>
        <v>0</v>
      </c>
      <c r="V56" s="153">
        <f>IF(U56&gt;=0,IFERROR(U56/T56,0),"")</f>
        <v>0</v>
      </c>
      <c r="W56" s="221">
        <v>17</v>
      </c>
      <c r="X56" s="223">
        <v>17</v>
      </c>
      <c r="Y56" s="116">
        <f t="shared" ref="Y56" si="1">IF(X56&gt;=0,IFERROR(X56/W56,0),"")</f>
        <v>1</v>
      </c>
      <c r="Z56" s="47">
        <f>N56+Q56+T56+W56</f>
        <v>17</v>
      </c>
      <c r="AA56" s="36">
        <f>SUM(O56,R56,U56,X56)</f>
        <v>17</v>
      </c>
      <c r="AB56" s="113">
        <f>IF(AND(AA56&lt;0.000000000001,Z56&lt;0.000000000000001),"",IFERROR(AA56/Z56,0))</f>
        <v>1</v>
      </c>
      <c r="AC56" s="117" t="s">
        <v>123</v>
      </c>
      <c r="AD56" s="103" t="s">
        <v>96</v>
      </c>
    </row>
    <row r="57" spans="2:30" ht="30" customHeight="1" x14ac:dyDescent="0.25">
      <c r="B57" s="127"/>
      <c r="C57" s="130"/>
      <c r="D57" s="130"/>
      <c r="E57" s="130"/>
      <c r="F57" s="224"/>
      <c r="G57" s="239"/>
      <c r="H57" s="239"/>
      <c r="I57" s="139"/>
      <c r="J57" s="235"/>
      <c r="K57" s="235"/>
      <c r="L57" s="139"/>
      <c r="M57" s="37" t="s">
        <v>45</v>
      </c>
      <c r="N57" s="226">
        <v>0</v>
      </c>
      <c r="O57" s="226">
        <f>IF(O56="","",N57)</f>
        <v>0</v>
      </c>
      <c r="P57" s="114"/>
      <c r="Q57" s="227">
        <v>0</v>
      </c>
      <c r="R57" s="226">
        <f>IF(R56="","",Q57)</f>
        <v>0</v>
      </c>
      <c r="S57" s="114"/>
      <c r="T57" s="227">
        <v>0</v>
      </c>
      <c r="U57" s="226">
        <f>IF(U56="","",T57)</f>
        <v>0</v>
      </c>
      <c r="V57" s="154"/>
      <c r="W57" s="227">
        <v>1</v>
      </c>
      <c r="X57" s="226">
        <f ca="1">IF(X57="","",W56)</f>
        <v>0</v>
      </c>
      <c r="Y57" s="114"/>
      <c r="Z57" s="41">
        <f>K56</f>
        <v>1</v>
      </c>
      <c r="AA57" s="41">
        <f>Z57</f>
        <v>1</v>
      </c>
      <c r="AB57" s="137"/>
      <c r="AC57" s="118"/>
      <c r="AD57" s="104"/>
    </row>
    <row r="58" spans="2:30" ht="30" customHeight="1" thickBot="1" x14ac:dyDescent="0.3">
      <c r="B58" s="128"/>
      <c r="C58" s="131"/>
      <c r="D58" s="131"/>
      <c r="E58" s="131"/>
      <c r="F58" s="228"/>
      <c r="G58" s="240"/>
      <c r="H58" s="240"/>
      <c r="I58" s="140"/>
      <c r="J58" s="237"/>
      <c r="K58" s="237"/>
      <c r="L58" s="140"/>
      <c r="M58" s="42" t="s">
        <v>46</v>
      </c>
      <c r="N58" s="43">
        <f>IF(OR(N56="",N57=""),"",IFERROR(N56/N57,0))</f>
        <v>0</v>
      </c>
      <c r="O58" s="44">
        <f>IF(OR(O56="",O57=""),"",IFERROR(O56/O57,0))</f>
        <v>0</v>
      </c>
      <c r="P58" s="115"/>
      <c r="Q58" s="44">
        <f>IF(OR(Q56="",Q57=""),"",IFERROR(Q56/Q57,0))</f>
        <v>0</v>
      </c>
      <c r="R58" s="44">
        <f>IF(OR(R56="",R57=""),"",IFERROR(R56/R57,0))</f>
        <v>0</v>
      </c>
      <c r="S58" s="115"/>
      <c r="T58" s="44">
        <f>IF(OR(T56="",T57=""),"",IFERROR(T56/T57,0))</f>
        <v>0</v>
      </c>
      <c r="U58" s="44">
        <f>IF(OR(U56="",U57=""),"",IFERROR(U56/U57,0))</f>
        <v>0</v>
      </c>
      <c r="V58" s="155"/>
      <c r="W58" s="44">
        <f>IF(OR(W56="",W57=""),"",IFERROR(W56/W57,0))</f>
        <v>17</v>
      </c>
      <c r="X58" s="44">
        <f ca="1">IF(OR(X56="",X57=""),"",IFERROR(X56/X57,0))</f>
        <v>0</v>
      </c>
      <c r="Y58" s="115"/>
      <c r="Z58" s="44">
        <f>(Z56/Z57)*100%</f>
        <v>17</v>
      </c>
      <c r="AA58" s="44">
        <f>(AA56/AA57)</f>
        <v>17</v>
      </c>
      <c r="AB58" s="115"/>
      <c r="AC58" s="119"/>
      <c r="AD58" s="105"/>
    </row>
    <row r="59" spans="2:30" ht="30" customHeight="1" x14ac:dyDescent="0.25">
      <c r="B59" s="126" t="s">
        <v>119</v>
      </c>
      <c r="C59" s="129" t="s">
        <v>124</v>
      </c>
      <c r="D59" s="129" t="s">
        <v>125</v>
      </c>
      <c r="E59" s="129" t="s">
        <v>126</v>
      </c>
      <c r="F59" s="217" t="s">
        <v>43</v>
      </c>
      <c r="G59" s="238">
        <v>670</v>
      </c>
      <c r="H59" s="238">
        <v>670</v>
      </c>
      <c r="I59" s="138">
        <f>IFERROR(G59/H59-1,"")</f>
        <v>0</v>
      </c>
      <c r="J59" s="231">
        <v>670</v>
      </c>
      <c r="K59" s="231">
        <v>670</v>
      </c>
      <c r="L59" s="138">
        <f>IFERROR(J59/K59-1,"")</f>
        <v>0</v>
      </c>
      <c r="M59" s="46" t="s">
        <v>28</v>
      </c>
      <c r="N59" s="219">
        <v>200</v>
      </c>
      <c r="O59" s="220">
        <f>_xlfn.XLOOKUP(AC59,[1]!Tabla17[META SIPRED],[1]!Tabla17[ENERO-MARZO2])</f>
        <v>200</v>
      </c>
      <c r="P59" s="116">
        <f>IF(O59&gt;=0,IFERROR(O59/N59,0),"")</f>
        <v>1</v>
      </c>
      <c r="Q59" s="219">
        <v>200</v>
      </c>
      <c r="R59" s="222">
        <f>_xlfn.XLOOKUP(AC59,[1]!Tabla17[META SIPRED],[1]!Tabla17[ABRIL-JUNIO2])</f>
        <v>200</v>
      </c>
      <c r="S59" s="116">
        <f>IF(R59&gt;=0,IFERROR(R59/Q59,0),"")</f>
        <v>1</v>
      </c>
      <c r="T59" s="219">
        <v>200</v>
      </c>
      <c r="U59" s="223">
        <f>_xlfn.XLOOKUP(AC59,[1]!Tabla17[META SIPRED],[1]!Tabla17[JULIO-SEPTIEMBRE2])</f>
        <v>200</v>
      </c>
      <c r="V59" s="116">
        <f>IF(U59&gt;=0,IFERROR(U59/T59,0),"")</f>
        <v>1</v>
      </c>
      <c r="W59" s="221">
        <v>70</v>
      </c>
      <c r="X59" s="223">
        <v>70</v>
      </c>
      <c r="Y59" s="116">
        <f t="shared" ref="Y59" si="2">IF(X59&gt;=0,IFERROR(X59/W59,0),"")</f>
        <v>1</v>
      </c>
      <c r="Z59" s="47">
        <f>N59+Q59+T59+W59</f>
        <v>670</v>
      </c>
      <c r="AA59" s="36">
        <f>SUM(O59,R59,U59,X59)</f>
        <v>670</v>
      </c>
      <c r="AB59" s="113">
        <f>IF(AND(AA59&lt;0.000000000001,Z59&lt;0.000000000000001),"",IFERROR(AA59/Z59,0))</f>
        <v>1</v>
      </c>
      <c r="AC59" s="117" t="s">
        <v>127</v>
      </c>
      <c r="AD59" s="103" t="s">
        <v>43</v>
      </c>
    </row>
    <row r="60" spans="2:30" ht="30" customHeight="1" x14ac:dyDescent="0.25">
      <c r="B60" s="127"/>
      <c r="C60" s="130"/>
      <c r="D60" s="130"/>
      <c r="E60" s="130"/>
      <c r="F60" s="224"/>
      <c r="G60" s="239"/>
      <c r="H60" s="239"/>
      <c r="I60" s="139"/>
      <c r="J60" s="235"/>
      <c r="K60" s="235"/>
      <c r="L60" s="139"/>
      <c r="M60" s="37" t="s">
        <v>45</v>
      </c>
      <c r="N60" s="226">
        <v>670</v>
      </c>
      <c r="O60" s="226">
        <f>IF(O59="","",N60)</f>
        <v>670</v>
      </c>
      <c r="P60" s="114"/>
      <c r="Q60" s="226">
        <v>670</v>
      </c>
      <c r="R60" s="226">
        <f>IF(R59="","",Q60)</f>
        <v>670</v>
      </c>
      <c r="S60" s="114"/>
      <c r="T60" s="226">
        <v>670</v>
      </c>
      <c r="U60" s="226">
        <f>IF(U59="","",T60)</f>
        <v>670</v>
      </c>
      <c r="V60" s="114"/>
      <c r="W60" s="227">
        <v>670</v>
      </c>
      <c r="X60" s="226">
        <f>IF(X59="","",W60)</f>
        <v>670</v>
      </c>
      <c r="Y60" s="114"/>
      <c r="Z60" s="41">
        <f>K59</f>
        <v>670</v>
      </c>
      <c r="AA60" s="41">
        <f>Z60</f>
        <v>670</v>
      </c>
      <c r="AB60" s="137"/>
      <c r="AC60" s="118"/>
      <c r="AD60" s="104"/>
    </row>
    <row r="61" spans="2:30" ht="30" customHeight="1" thickBot="1" x14ac:dyDescent="0.3">
      <c r="B61" s="128"/>
      <c r="C61" s="131"/>
      <c r="D61" s="131"/>
      <c r="E61" s="131"/>
      <c r="F61" s="228"/>
      <c r="G61" s="240"/>
      <c r="H61" s="240"/>
      <c r="I61" s="140"/>
      <c r="J61" s="237"/>
      <c r="K61" s="237"/>
      <c r="L61" s="140"/>
      <c r="M61" s="42" t="s">
        <v>46</v>
      </c>
      <c r="N61" s="43">
        <f>IF(OR(N59="",N60=""),"",IFERROR(N59/N60,0))</f>
        <v>0.29850746268656714</v>
      </c>
      <c r="O61" s="44">
        <f>IF(OR(O59="",O60=""),"",IFERROR(O59/O60,0))</f>
        <v>0.29850746268656714</v>
      </c>
      <c r="P61" s="115"/>
      <c r="Q61" s="44">
        <f>IF(OR(Q59="",Q60=""),"",IFERROR(Q59/Q60,0))</f>
        <v>0.29850746268656714</v>
      </c>
      <c r="R61" s="44">
        <f>IF(OR(R59="",R60=""),"",IFERROR(R59/R60,0))</f>
        <v>0.29850746268656714</v>
      </c>
      <c r="S61" s="115"/>
      <c r="T61" s="44">
        <f>IF(OR(T59="",T60=""),"",IFERROR(T59/T60,0))</f>
        <v>0.29850746268656714</v>
      </c>
      <c r="U61" s="44">
        <f>IF(OR(U59="",U60=""),"",IFERROR(U59/U60,0))</f>
        <v>0.29850746268656714</v>
      </c>
      <c r="V61" s="115"/>
      <c r="W61" s="44">
        <f>IF(OR(W59="",W60=""),"",IFERROR(W59/W60,0))</f>
        <v>0.1044776119402985</v>
      </c>
      <c r="X61" s="44">
        <f>IF(OR(X59="",X60=""),"",IFERROR(X59/X60,0))</f>
        <v>0.1044776119402985</v>
      </c>
      <c r="Y61" s="115"/>
      <c r="Z61" s="44">
        <f>(Z59/Z60)*100%</f>
        <v>1</v>
      </c>
      <c r="AA61" s="44">
        <f>(AA59/AA60)</f>
        <v>1</v>
      </c>
      <c r="AB61" s="115"/>
      <c r="AC61" s="119"/>
      <c r="AD61" s="105"/>
    </row>
    <row r="62" spans="2:30" s="59" customFormat="1" ht="30" customHeight="1" thickBot="1" x14ac:dyDescent="0.35">
      <c r="B62" s="135" t="s">
        <v>128</v>
      </c>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row>
    <row r="63" spans="2:30" ht="30" customHeight="1" x14ac:dyDescent="0.25">
      <c r="B63" s="141" t="s">
        <v>119</v>
      </c>
      <c r="C63" s="150" t="s">
        <v>129</v>
      </c>
      <c r="D63" s="150" t="s">
        <v>130</v>
      </c>
      <c r="E63" s="150" t="s">
        <v>131</v>
      </c>
      <c r="F63" s="241" t="s">
        <v>51</v>
      </c>
      <c r="G63" s="238">
        <v>2132</v>
      </c>
      <c r="H63" s="238">
        <v>4684</v>
      </c>
      <c r="I63" s="138">
        <f>IFERROR(G63/H63,"")</f>
        <v>0.45516652433817251</v>
      </c>
      <c r="J63" s="231">
        <v>2500</v>
      </c>
      <c r="K63" s="231">
        <v>4654</v>
      </c>
      <c r="L63" s="138">
        <f>IFERROR(J63/K63-1,"")</f>
        <v>-0.46282767511817791</v>
      </c>
      <c r="M63" s="46" t="s">
        <v>28</v>
      </c>
      <c r="N63" s="232">
        <v>1200</v>
      </c>
      <c r="O63" s="220">
        <f>_xlfn.XLOOKUP(AC63,[1]!Tabla17[META SIPRED],[1]!Tabla17[ENERO-MARZO2])</f>
        <v>1205</v>
      </c>
      <c r="P63" s="113">
        <f>IF(O63&gt;=0,IFERROR(O63/N63,0),"")</f>
        <v>1.0041666666666667</v>
      </c>
      <c r="Q63" s="233">
        <v>1252</v>
      </c>
      <c r="R63" s="222">
        <f>_xlfn.XLOOKUP(AC63,[1]!Tabla17[META SIPRED],[1]!Tabla17[ABRIL-JUNIO2])</f>
        <v>1274</v>
      </c>
      <c r="S63" s="113">
        <f>IF(R63&gt;=0,IFERROR(R63/Q63,0),"")</f>
        <v>1.0175718849840256</v>
      </c>
      <c r="T63" s="233">
        <v>1200</v>
      </c>
      <c r="U63" s="223">
        <f>_xlfn.XLOOKUP(AC63,[1]!Tabla17[META SIPRED],[1]!Tabla17[JULIO-SEPTIEMBRE2])</f>
        <v>1200</v>
      </c>
      <c r="V63" s="113">
        <f>IF(U63&gt;=0,IFERROR(U63/T63,0),"")</f>
        <v>1</v>
      </c>
      <c r="W63" s="233">
        <v>50</v>
      </c>
      <c r="X63" s="223">
        <v>50</v>
      </c>
      <c r="Y63" s="113">
        <f>IF(X63&gt;=0,IFERROR(X63/W63,0),"")</f>
        <v>1</v>
      </c>
      <c r="Z63" s="47">
        <v>3702</v>
      </c>
      <c r="AA63" s="36">
        <f>SUM(O63,R63,U63,X63)</f>
        <v>3729</v>
      </c>
      <c r="AB63" s="113">
        <f>IF(AND(AA63&lt;0.000000000001,Z63&lt;0.000000000000001),"",IFERROR(AA63/Z63,0))</f>
        <v>1.0072933549432739</v>
      </c>
      <c r="AC63" s="117" t="s">
        <v>132</v>
      </c>
      <c r="AD63" s="103" t="s">
        <v>51</v>
      </c>
    </row>
    <row r="64" spans="2:30" ht="33" customHeight="1" x14ac:dyDescent="0.25">
      <c r="B64" s="142"/>
      <c r="C64" s="151"/>
      <c r="D64" s="151"/>
      <c r="E64" s="151"/>
      <c r="F64" s="242"/>
      <c r="G64" s="239"/>
      <c r="H64" s="239"/>
      <c r="I64" s="139"/>
      <c r="J64" s="235"/>
      <c r="K64" s="235"/>
      <c r="L64" s="139"/>
      <c r="M64" s="37" t="s">
        <v>45</v>
      </c>
      <c r="N64" s="226">
        <v>2500</v>
      </c>
      <c r="O64" s="226">
        <f>IF(O63="","",N64)</f>
        <v>2500</v>
      </c>
      <c r="P64" s="114"/>
      <c r="Q64" s="227">
        <v>2500</v>
      </c>
      <c r="R64" s="226">
        <f>IF(R63="","",Q64)</f>
        <v>2500</v>
      </c>
      <c r="S64" s="114"/>
      <c r="T64" s="227">
        <v>2500</v>
      </c>
      <c r="U64" s="226">
        <f>IF(U63="","",T64)</f>
        <v>2500</v>
      </c>
      <c r="V64" s="114"/>
      <c r="W64" s="227">
        <v>2500</v>
      </c>
      <c r="X64" s="226">
        <f>IF(X63="","",W64)</f>
        <v>2500</v>
      </c>
      <c r="Y64" s="114"/>
      <c r="Z64" s="41">
        <f>K63</f>
        <v>4654</v>
      </c>
      <c r="AA64" s="41">
        <v>5859</v>
      </c>
      <c r="AB64" s="137"/>
      <c r="AC64" s="118"/>
      <c r="AD64" s="104"/>
    </row>
    <row r="65" spans="2:30" ht="30" customHeight="1" thickBot="1" x14ac:dyDescent="0.3">
      <c r="B65" s="143"/>
      <c r="C65" s="152"/>
      <c r="D65" s="152"/>
      <c r="E65" s="152"/>
      <c r="F65" s="243"/>
      <c r="G65" s="240"/>
      <c r="H65" s="240"/>
      <c r="I65" s="140"/>
      <c r="J65" s="237"/>
      <c r="K65" s="237"/>
      <c r="L65" s="140"/>
      <c r="M65" s="42" t="s">
        <v>46</v>
      </c>
      <c r="N65" s="43">
        <f>IF(OR(N63="",N64=""),"",IFERROR(N63/N64,0))</f>
        <v>0.48</v>
      </c>
      <c r="O65" s="44">
        <f>IF(OR(O63="",O64=""),"",IFERROR(O63/O64,0))</f>
        <v>0.48199999999999998</v>
      </c>
      <c r="P65" s="115"/>
      <c r="Q65" s="44">
        <f>IF(OR(Q63="",Q64=""),"",IFERROR(Q63/Q64,0))</f>
        <v>0.50080000000000002</v>
      </c>
      <c r="R65" s="44">
        <f>IF(OR(R63="",R64=""),"",IFERROR(R63/R64,0))</f>
        <v>0.50960000000000005</v>
      </c>
      <c r="S65" s="115"/>
      <c r="T65" s="44">
        <f>IF(OR(T63="",T64=""),"",IFERROR(T63/T64,0))</f>
        <v>0.48</v>
      </c>
      <c r="U65" s="44">
        <f>IF(OR(U63="",U64=""),"",IFERROR(U63/U64,0))</f>
        <v>0.48</v>
      </c>
      <c r="V65" s="115"/>
      <c r="W65" s="44">
        <f>IF(OR(W63="",W64=""),"",IFERROR(W63/W64,0))</f>
        <v>0.02</v>
      </c>
      <c r="X65" s="44">
        <f>IF(OR(X63="",X64=""),"",IFERROR(X63/X64,0))</f>
        <v>0.02</v>
      </c>
      <c r="Y65" s="115"/>
      <c r="Z65" s="44">
        <f>(Z63/Z64)*100%</f>
        <v>0.79544477868500219</v>
      </c>
      <c r="AA65" s="44">
        <f>(AA63/AA64)</f>
        <v>0.63645673323092677</v>
      </c>
      <c r="AB65" s="115"/>
      <c r="AC65" s="119"/>
      <c r="AD65" s="105"/>
    </row>
    <row r="66" spans="2:30" ht="30" customHeight="1" thickBot="1" x14ac:dyDescent="0.3">
      <c r="B66" s="147" t="s">
        <v>133</v>
      </c>
      <c r="C66" s="136"/>
      <c r="D66" s="136"/>
      <c r="E66" s="136"/>
      <c r="F66" s="136"/>
      <c r="G66" s="136"/>
      <c r="H66" s="136"/>
      <c r="I66" s="136"/>
      <c r="J66" s="136"/>
      <c r="K66" s="136"/>
      <c r="L66" s="136"/>
      <c r="M66" s="136"/>
      <c r="N66" s="148"/>
      <c r="O66" s="148"/>
      <c r="P66" s="148"/>
      <c r="Q66" s="148"/>
      <c r="R66" s="148"/>
      <c r="S66" s="148"/>
      <c r="T66" s="148"/>
      <c r="U66" s="148"/>
      <c r="V66" s="148"/>
      <c r="W66" s="136"/>
      <c r="X66" s="136"/>
      <c r="Y66" s="136"/>
      <c r="Z66" s="148"/>
      <c r="AA66" s="136"/>
      <c r="AB66" s="136"/>
      <c r="AC66" s="136"/>
      <c r="AD66" s="149"/>
    </row>
    <row r="67" spans="2:30" ht="33.75" customHeight="1" x14ac:dyDescent="0.25">
      <c r="B67" s="141" t="s">
        <v>119</v>
      </c>
      <c r="C67" s="130" t="s">
        <v>134</v>
      </c>
      <c r="D67" s="130" t="s">
        <v>130</v>
      </c>
      <c r="E67" s="130" t="s">
        <v>135</v>
      </c>
      <c r="F67" s="224" t="s">
        <v>136</v>
      </c>
      <c r="G67" s="238">
        <v>4684</v>
      </c>
      <c r="H67" s="238">
        <v>350</v>
      </c>
      <c r="I67" s="138">
        <f>IFERROR((G67/H67)/100,"")</f>
        <v>0.13382857142857144</v>
      </c>
      <c r="J67" s="231">
        <v>4654</v>
      </c>
      <c r="K67" s="231">
        <v>355</v>
      </c>
      <c r="L67" s="138">
        <f>IFERROR((J67/K67)/100,"")</f>
        <v>0.13109859154929576</v>
      </c>
      <c r="M67" s="31" t="s">
        <v>28</v>
      </c>
      <c r="N67" s="232">
        <v>0</v>
      </c>
      <c r="O67" s="220">
        <f>_xlfn.XLOOKUP(AC67,[1]!Tabla17[META SIPRED],[1]!Tabla17[ENERO-MARZO2])</f>
        <v>0</v>
      </c>
      <c r="P67" s="110">
        <f>IF(O67&gt;=0,IFERROR(O67/N67,0),"")</f>
        <v>0</v>
      </c>
      <c r="Q67" s="221">
        <v>0</v>
      </c>
      <c r="R67" s="222">
        <f>_xlfn.XLOOKUP(AC67,[1]!Tabla17[META SIPRED],[1]!Tabla17[ABRIL-JUNIO2])</f>
        <v>0</v>
      </c>
      <c r="S67" s="113">
        <f>IF(R67&gt;=0,IFERROR(R67/Q67,0),"")</f>
        <v>0</v>
      </c>
      <c r="T67" s="60">
        <v>0</v>
      </c>
      <c r="U67" s="223">
        <f>_xlfn.XLOOKUP(AC67,[1]!Tabla17[META SIPRED],[1]!Tabla17[JULIO-SEPTIEMBRE2])</f>
        <v>0</v>
      </c>
      <c r="V67" s="144">
        <f>IF(U67&gt;=0,IFERROR(U67/T67,0),"")</f>
        <v>0</v>
      </c>
      <c r="W67" s="221">
        <v>355</v>
      </c>
      <c r="X67" s="223">
        <v>355</v>
      </c>
      <c r="Y67" s="116">
        <f>IF(X68&gt;=0,IFERROR(X68/W68,0),"")</f>
        <v>1</v>
      </c>
      <c r="Z67" s="47">
        <f>W67</f>
        <v>355</v>
      </c>
      <c r="AA67" s="36">
        <f>SUM(O67,R67,U67,X67)</f>
        <v>355</v>
      </c>
      <c r="AB67" s="116">
        <f>IF(AND(AA68&lt;0.000000000001,Z68&lt;0.000000000000001),"",IFERROR(AA68/Z68,0))</f>
        <v>1</v>
      </c>
      <c r="AC67" s="118" t="s">
        <v>137</v>
      </c>
      <c r="AD67" s="104" t="s">
        <v>138</v>
      </c>
    </row>
    <row r="68" spans="2:30" ht="33.75" customHeight="1" x14ac:dyDescent="0.25">
      <c r="B68" s="142"/>
      <c r="C68" s="130"/>
      <c r="D68" s="130"/>
      <c r="E68" s="130"/>
      <c r="F68" s="224"/>
      <c r="G68" s="239"/>
      <c r="H68" s="239"/>
      <c r="I68" s="139"/>
      <c r="J68" s="235"/>
      <c r="K68" s="235"/>
      <c r="L68" s="139"/>
      <c r="M68" s="37" t="s">
        <v>45</v>
      </c>
      <c r="N68" s="226">
        <v>0</v>
      </c>
      <c r="O68" s="226">
        <f>IF(O67="","",N68)</f>
        <v>0</v>
      </c>
      <c r="P68" s="111"/>
      <c r="Q68" s="227">
        <v>0</v>
      </c>
      <c r="R68" s="226">
        <f>IF(R67="","",Q68)</f>
        <v>0</v>
      </c>
      <c r="S68" s="114"/>
      <c r="T68" s="60">
        <v>0</v>
      </c>
      <c r="U68" s="60">
        <f>IF(U67="","",T648)</f>
        <v>0</v>
      </c>
      <c r="V68" s="145"/>
      <c r="W68" s="227">
        <v>355</v>
      </c>
      <c r="X68" s="226">
        <f>IF(X67="","",W68)</f>
        <v>355</v>
      </c>
      <c r="Y68" s="114"/>
      <c r="Z68" s="41">
        <f>K67</f>
        <v>355</v>
      </c>
      <c r="AA68" s="41">
        <f>X68</f>
        <v>355</v>
      </c>
      <c r="AB68" s="114"/>
      <c r="AC68" s="118"/>
      <c r="AD68" s="104"/>
    </row>
    <row r="69" spans="2:30" ht="33.75" customHeight="1" thickBot="1" x14ac:dyDescent="0.3">
      <c r="B69" s="143"/>
      <c r="C69" s="131"/>
      <c r="D69" s="131"/>
      <c r="E69" s="131"/>
      <c r="F69" s="228"/>
      <c r="G69" s="240"/>
      <c r="H69" s="240"/>
      <c r="I69" s="140"/>
      <c r="J69" s="237"/>
      <c r="K69" s="237"/>
      <c r="L69" s="140"/>
      <c r="M69" s="42" t="s">
        <v>46</v>
      </c>
      <c r="N69" s="43">
        <f>IF(OR(N67="",N68=""),"",IFERROR(N67/N68,0))</f>
        <v>0</v>
      </c>
      <c r="O69" s="44">
        <f>IF(OR(O67="",O68=""),"",IFERROR(O67/O68,0))</f>
        <v>0</v>
      </c>
      <c r="P69" s="112"/>
      <c r="Q69" s="43">
        <f>IF(OR(Q67="",Q68=""),"",IFERROR(Q67/Q68,0))</f>
        <v>0</v>
      </c>
      <c r="R69" s="44">
        <f>IF(OR(R67="",R68=""),"",IFERROR(R67/R68,0))</f>
        <v>0</v>
      </c>
      <c r="S69" s="115"/>
      <c r="T69" s="60">
        <f>IF(OR(T67="",T68=""),"",IFERROR(T67/T68,0))</f>
        <v>0</v>
      </c>
      <c r="U69" s="60">
        <f>IF(OR(U53="",U54=""),"",IFERROR(U53/U54,0))</f>
        <v>0</v>
      </c>
      <c r="V69" s="146"/>
      <c r="W69" s="61">
        <f>IF(OR(W67="",W68=""),"",IFERROR(W68/W67,0))</f>
        <v>1</v>
      </c>
      <c r="X69" s="62">
        <f>IF(OR(X67="",X68=""),"",IFERROR(X67/X68,0))</f>
        <v>1</v>
      </c>
      <c r="Y69" s="115"/>
      <c r="Z69" s="44">
        <f>IFERROR((Z68/Z67),"")</f>
        <v>1</v>
      </c>
      <c r="AA69" s="44">
        <f>IF(OR(AA67="",AA68=""),"",IFERROR(AA67/AA68,0))</f>
        <v>1</v>
      </c>
      <c r="AB69" s="115"/>
      <c r="AC69" s="119"/>
      <c r="AD69" s="105"/>
    </row>
    <row r="70" spans="2:30" s="59" customFormat="1" ht="30" customHeight="1" thickBot="1" x14ac:dyDescent="0.35">
      <c r="B70" s="135" t="s">
        <v>139</v>
      </c>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row>
    <row r="71" spans="2:30" ht="39" customHeight="1" x14ac:dyDescent="0.25">
      <c r="B71" s="141" t="s">
        <v>119</v>
      </c>
      <c r="C71" s="129" t="s">
        <v>140</v>
      </c>
      <c r="D71" s="129" t="s">
        <v>141</v>
      </c>
      <c r="E71" s="129" t="s">
        <v>142</v>
      </c>
      <c r="F71" s="217" t="s">
        <v>62</v>
      </c>
      <c r="G71" s="230">
        <v>25</v>
      </c>
      <c r="H71" s="230">
        <v>25</v>
      </c>
      <c r="I71" s="138">
        <f>IFERROR(G71/H71-1,"")</f>
        <v>0</v>
      </c>
      <c r="J71" s="231">
        <v>25</v>
      </c>
      <c r="K71" s="231">
        <v>25</v>
      </c>
      <c r="L71" s="138">
        <f>IFERROR(J71/K71-1,"")</f>
        <v>0</v>
      </c>
      <c r="M71" s="46" t="s">
        <v>28</v>
      </c>
      <c r="N71" s="232">
        <v>6</v>
      </c>
      <c r="O71" s="220">
        <f>_xlfn.XLOOKUP(AC71,[1]!Tabla17[META SIPRED],[1]!Tabla17[ENERO-MARZO2])</f>
        <v>6</v>
      </c>
      <c r="P71" s="113">
        <f>IF(O71&gt;=0,IFERROR(O71/N71,0),"")</f>
        <v>1</v>
      </c>
      <c r="Q71" s="233">
        <v>6</v>
      </c>
      <c r="R71" s="222">
        <f>_xlfn.XLOOKUP(AC71,[1]!Tabla17[META SIPRED],[1]!Tabla17[ABRIL-JUNIO2])</f>
        <v>6</v>
      </c>
      <c r="S71" s="113">
        <f>IF(R71&gt;=0,IFERROR(R71/Q71,0),"")</f>
        <v>1</v>
      </c>
      <c r="T71" s="233">
        <v>6</v>
      </c>
      <c r="U71" s="223">
        <f>_xlfn.XLOOKUP(AC71,[1]!Tabla17[META SIPRED],[1]!Tabla17[JULIO-SEPTIEMBRE2])</f>
        <v>6</v>
      </c>
      <c r="V71" s="113">
        <f>IF(U71&gt;=0,IFERROR(U71/T71,0),"")</f>
        <v>1</v>
      </c>
      <c r="W71" s="233">
        <v>7</v>
      </c>
      <c r="X71" s="223">
        <v>7</v>
      </c>
      <c r="Y71" s="113">
        <f>IF(X71&gt;=0,IFERROR(X71/W71,0),"")</f>
        <v>1</v>
      </c>
      <c r="Z71" s="47">
        <f>N71+Q71+T71+W71</f>
        <v>25</v>
      </c>
      <c r="AA71" s="36">
        <f>SUM(O71,R71,U71,X71)</f>
        <v>25</v>
      </c>
      <c r="AB71" s="113">
        <f>IF(AND(AA71&lt;0.000000000001,Z71&lt;0.000000000000001),"",IFERROR(AA71/Z71,0))</f>
        <v>1</v>
      </c>
      <c r="AC71" s="117" t="s">
        <v>143</v>
      </c>
      <c r="AD71" s="103" t="s">
        <v>62</v>
      </c>
    </row>
    <row r="72" spans="2:30" ht="39" customHeight="1" x14ac:dyDescent="0.25">
      <c r="B72" s="142"/>
      <c r="C72" s="130"/>
      <c r="D72" s="130"/>
      <c r="E72" s="130"/>
      <c r="F72" s="224"/>
      <c r="G72" s="234"/>
      <c r="H72" s="234"/>
      <c r="I72" s="139"/>
      <c r="J72" s="235"/>
      <c r="K72" s="235"/>
      <c r="L72" s="139"/>
      <c r="M72" s="37" t="s">
        <v>45</v>
      </c>
      <c r="N72" s="226">
        <v>25</v>
      </c>
      <c r="O72" s="226">
        <f>IF(O71="","",N72)</f>
        <v>25</v>
      </c>
      <c r="P72" s="114"/>
      <c r="Q72" s="227">
        <v>25</v>
      </c>
      <c r="R72" s="226">
        <f>IF(R71="","",Q72)</f>
        <v>25</v>
      </c>
      <c r="S72" s="114"/>
      <c r="T72" s="227">
        <v>25</v>
      </c>
      <c r="U72" s="226">
        <f>IF(U71="","",T72)</f>
        <v>25</v>
      </c>
      <c r="V72" s="114"/>
      <c r="W72" s="227">
        <v>25</v>
      </c>
      <c r="X72" s="226">
        <f>IF(X71="","",W72)</f>
        <v>25</v>
      </c>
      <c r="Y72" s="114"/>
      <c r="Z72" s="41">
        <f>K71</f>
        <v>25</v>
      </c>
      <c r="AA72" s="41">
        <f>Z72</f>
        <v>25</v>
      </c>
      <c r="AB72" s="137"/>
      <c r="AC72" s="118"/>
      <c r="AD72" s="104"/>
    </row>
    <row r="73" spans="2:30" ht="39" customHeight="1" thickBot="1" x14ac:dyDescent="0.3">
      <c r="B73" s="143"/>
      <c r="C73" s="131"/>
      <c r="D73" s="131"/>
      <c r="E73" s="131"/>
      <c r="F73" s="228"/>
      <c r="G73" s="236"/>
      <c r="H73" s="236"/>
      <c r="I73" s="140"/>
      <c r="J73" s="237"/>
      <c r="K73" s="237"/>
      <c r="L73" s="140"/>
      <c r="M73" s="42" t="s">
        <v>46</v>
      </c>
      <c r="N73" s="43">
        <f>IF(OR(N71="",N72=""),"",IFERROR(N71/N72,0))</f>
        <v>0.24</v>
      </c>
      <c r="O73" s="44">
        <f>IF(OR(O71="",O72=""),"",IFERROR(O71/O72,0))</f>
        <v>0.24</v>
      </c>
      <c r="P73" s="115"/>
      <c r="Q73" s="44">
        <f>IF(OR(Q71="",Q72=""),"",IFERROR(Q71/Q72,0))</f>
        <v>0.24</v>
      </c>
      <c r="R73" s="44">
        <f>IF(OR(R71="",R72=""),"",IFERROR(R71/R72,0))</f>
        <v>0.24</v>
      </c>
      <c r="S73" s="115"/>
      <c r="T73" s="44">
        <f>IF(OR(T71="",T72=""),"",IFERROR(T71/T72,0))</f>
        <v>0.24</v>
      </c>
      <c r="U73" s="44">
        <f>IF(OR(U71="",U72=""),"",IFERROR(U71/U72,0))</f>
        <v>0.24</v>
      </c>
      <c r="V73" s="115"/>
      <c r="W73" s="44">
        <f>IF(OR(W71="",W72=""),"",IFERROR(W71/W72,0))</f>
        <v>0.28000000000000003</v>
      </c>
      <c r="X73" s="44">
        <f>IF(OR(X71="",X72=""),"",IFERROR(X71/X72,0))</f>
        <v>0.28000000000000003</v>
      </c>
      <c r="Y73" s="115"/>
      <c r="Z73" s="44">
        <f>(Z71/Z72)*100%</f>
        <v>1</v>
      </c>
      <c r="AA73" s="44">
        <f>(AA71/AA72)</f>
        <v>1</v>
      </c>
      <c r="AB73" s="115"/>
      <c r="AC73" s="119"/>
      <c r="AD73" s="105"/>
    </row>
    <row r="74" spans="2:30" ht="30" customHeight="1" x14ac:dyDescent="0.25">
      <c r="B74" s="141" t="s">
        <v>119</v>
      </c>
      <c r="C74" s="129" t="s">
        <v>144</v>
      </c>
      <c r="D74" s="129" t="s">
        <v>145</v>
      </c>
      <c r="E74" s="132" t="s">
        <v>146</v>
      </c>
      <c r="F74" s="217" t="s">
        <v>62</v>
      </c>
      <c r="G74" s="230">
        <v>25</v>
      </c>
      <c r="H74" s="230">
        <v>25</v>
      </c>
      <c r="I74" s="138">
        <f>IFERROR(G74/H74-1,"")</f>
        <v>0</v>
      </c>
      <c r="J74" s="231">
        <v>25</v>
      </c>
      <c r="K74" s="231">
        <v>25</v>
      </c>
      <c r="L74" s="138">
        <f>IFERROR(J74/K74-1,"")</f>
        <v>0</v>
      </c>
      <c r="M74" s="46" t="s">
        <v>28</v>
      </c>
      <c r="N74" s="232">
        <v>7</v>
      </c>
      <c r="O74" s="220">
        <f>_xlfn.XLOOKUP(AC74,[1]!Tabla17[META SIPRED],[1]!Tabla17[ENERO-MARZO2])</f>
        <v>7</v>
      </c>
      <c r="P74" s="113">
        <f>IF(O74&gt;=0,IFERROR(O74/N74,0),"")</f>
        <v>1</v>
      </c>
      <c r="Q74" s="233">
        <v>6</v>
      </c>
      <c r="R74" s="222">
        <f>_xlfn.XLOOKUP(AC74,[1]!Tabla17[META SIPRED],[1]!Tabla17[ABRIL-JUNIO2])</f>
        <v>6</v>
      </c>
      <c r="S74" s="113">
        <f>IF(R74&gt;=0,IFERROR(R74/Q74,0),"")</f>
        <v>1</v>
      </c>
      <c r="T74" s="232">
        <v>6</v>
      </c>
      <c r="U74" s="223">
        <f>_xlfn.XLOOKUP(AC74,[1]!Tabla17[META SIPRED],[1]!Tabla17[JULIO-SEPTIEMBRE2])</f>
        <v>6</v>
      </c>
      <c r="V74" s="113">
        <f>IF(U74&gt;=0,IFERROR(U74/T74,0),"")</f>
        <v>1</v>
      </c>
      <c r="W74" s="232">
        <v>6</v>
      </c>
      <c r="X74" s="223">
        <f>_xlfn.XLOOKUP(AC74,[1]!Tabla17[META SIPRED],[1]!Tabla17[JULIO-SEPTIEMBRE2])</f>
        <v>6</v>
      </c>
      <c r="Y74" s="113">
        <f>IF(X74&gt;=0,IFERROR(X74/W74,0),"")</f>
        <v>1</v>
      </c>
      <c r="Z74" s="47">
        <v>25</v>
      </c>
      <c r="AA74" s="36">
        <f>SUM(O74,R74,U74,X74)</f>
        <v>25</v>
      </c>
      <c r="AB74" s="113">
        <f>IF(AND(AA74&lt;0.000000000001,Z74&lt;0.000000000000001),"",IFERROR(AA74/Z74,0))</f>
        <v>1</v>
      </c>
      <c r="AC74" s="117" t="s">
        <v>147</v>
      </c>
      <c r="AD74" s="103" t="s">
        <v>62</v>
      </c>
    </row>
    <row r="75" spans="2:30" ht="30" customHeight="1" x14ac:dyDescent="0.25">
      <c r="B75" s="142"/>
      <c r="C75" s="130"/>
      <c r="D75" s="130"/>
      <c r="E75" s="133"/>
      <c r="F75" s="224"/>
      <c r="G75" s="234"/>
      <c r="H75" s="234"/>
      <c r="I75" s="139"/>
      <c r="J75" s="235"/>
      <c r="K75" s="235"/>
      <c r="L75" s="139"/>
      <c r="M75" s="37" t="s">
        <v>45</v>
      </c>
      <c r="N75" s="226">
        <v>25</v>
      </c>
      <c r="O75" s="226">
        <f>IF(O74="","",N75)</f>
        <v>25</v>
      </c>
      <c r="P75" s="114"/>
      <c r="Q75" s="227">
        <v>25</v>
      </c>
      <c r="R75" s="226">
        <f>IF(R74="","",Q75)</f>
        <v>25</v>
      </c>
      <c r="S75" s="114"/>
      <c r="T75" s="226">
        <v>25</v>
      </c>
      <c r="U75" s="226">
        <f>IF(U74="","",T75)</f>
        <v>25</v>
      </c>
      <c r="V75" s="114"/>
      <c r="W75" s="226">
        <v>25</v>
      </c>
      <c r="X75" s="226">
        <f>IF(X74="","",W75)</f>
        <v>25</v>
      </c>
      <c r="Y75" s="114"/>
      <c r="Z75" s="41">
        <f>K74</f>
        <v>25</v>
      </c>
      <c r="AA75" s="41">
        <f>Z75</f>
        <v>25</v>
      </c>
      <c r="AB75" s="137"/>
      <c r="AC75" s="118"/>
      <c r="AD75" s="104"/>
    </row>
    <row r="76" spans="2:30" ht="30" customHeight="1" thickBot="1" x14ac:dyDescent="0.3">
      <c r="B76" s="143"/>
      <c r="C76" s="131"/>
      <c r="D76" s="131"/>
      <c r="E76" s="134"/>
      <c r="F76" s="228"/>
      <c r="G76" s="236"/>
      <c r="H76" s="236"/>
      <c r="I76" s="140"/>
      <c r="J76" s="237"/>
      <c r="K76" s="237"/>
      <c r="L76" s="140"/>
      <c r="M76" s="42" t="s">
        <v>46</v>
      </c>
      <c r="N76" s="43">
        <f>IF(OR(N74="",N75=""),"",IFERROR(N74/N75,0))</f>
        <v>0.28000000000000003</v>
      </c>
      <c r="O76" s="44">
        <f>IF(OR(O74="",O75=""),"",IFERROR(O74/O75,0))</f>
        <v>0.28000000000000003</v>
      </c>
      <c r="P76" s="115"/>
      <c r="Q76" s="44">
        <f>IF(OR(Q74="",Q75=""),"",IFERROR(Q74/Q75,0))</f>
        <v>0.24</v>
      </c>
      <c r="R76" s="44">
        <f>IF(OR(R74="",R75=""),"",IFERROR(R74/R75,0))</f>
        <v>0.24</v>
      </c>
      <c r="S76" s="115"/>
      <c r="T76" s="44">
        <f>IF(OR(T74="",T75=""),"",IFERROR(T74/T75,0))</f>
        <v>0.24</v>
      </c>
      <c r="U76" s="44">
        <f>IF(OR(U74="",U75=""),"",IFERROR(U74/U75,0))</f>
        <v>0.24</v>
      </c>
      <c r="V76" s="115"/>
      <c r="W76" s="44">
        <f>IF(OR(W74="",W75=""),"",IFERROR(W74/W75,0))</f>
        <v>0.24</v>
      </c>
      <c r="X76" s="44">
        <f>IF(OR(X74="",X75=""),"",IFERROR(X74/X75,0))</f>
        <v>0.24</v>
      </c>
      <c r="Y76" s="115"/>
      <c r="Z76" s="44">
        <f>(Z74/Z75)*100%</f>
        <v>1</v>
      </c>
      <c r="AA76" s="44">
        <f>(AA74/AA75)</f>
        <v>1</v>
      </c>
      <c r="AB76" s="115"/>
      <c r="AC76" s="119"/>
      <c r="AD76" s="105"/>
    </row>
    <row r="77" spans="2:30" s="59" customFormat="1" ht="30" customHeight="1" thickBot="1" x14ac:dyDescent="0.35">
      <c r="B77" s="135" t="s">
        <v>148</v>
      </c>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row>
    <row r="78" spans="2:30" ht="30" customHeight="1" x14ac:dyDescent="0.25">
      <c r="B78" s="126" t="s">
        <v>149</v>
      </c>
      <c r="C78" s="129" t="s">
        <v>150</v>
      </c>
      <c r="D78" s="129" t="s">
        <v>151</v>
      </c>
      <c r="E78" s="132" t="s">
        <v>152</v>
      </c>
      <c r="F78" s="217" t="s">
        <v>51</v>
      </c>
      <c r="G78" s="218">
        <v>22</v>
      </c>
      <c r="H78" s="218">
        <v>20</v>
      </c>
      <c r="I78" s="123">
        <f t="shared" ref="I78" si="3">IFERROR(G78/H78-1,"")</f>
        <v>0.10000000000000009</v>
      </c>
      <c r="J78" s="218">
        <v>20</v>
      </c>
      <c r="K78" s="218">
        <v>22</v>
      </c>
      <c r="L78" s="123">
        <f t="shared" ref="L78" si="4">IFERROR(J78/K78-1,"")</f>
        <v>-9.0909090909090939E-2</v>
      </c>
      <c r="M78" s="46" t="s">
        <v>28</v>
      </c>
      <c r="N78" s="219">
        <v>0</v>
      </c>
      <c r="O78" s="220">
        <f>_xlfn.XLOOKUP(AC78,[1]!Tabla17[META SIPRED],[1]!Tabla17[ENERO-MARZO2])</f>
        <v>0</v>
      </c>
      <c r="P78" s="110">
        <f>IF(O78&gt;=0,IFERROR(O78/N78,0),"")</f>
        <v>0</v>
      </c>
      <c r="Q78" s="221">
        <v>53</v>
      </c>
      <c r="R78" s="222">
        <f>_xlfn.XLOOKUP(AC78,[1]!Tabla17[META SIPRED],[1]!Tabla17[ABRIL-JUNIO2])</f>
        <v>31</v>
      </c>
      <c r="S78" s="113">
        <f>IF(R78&gt;=0,IFERROR(R78/Q78,0),"")</f>
        <v>0.58490566037735847</v>
      </c>
      <c r="T78" s="221">
        <v>0</v>
      </c>
      <c r="U78" s="223">
        <f>_xlfn.XLOOKUP(AC78,[1]!Tabla17[META SIPRED],[1]!Tabla17[JULIO-SEPTIEMBRE2])</f>
        <v>0</v>
      </c>
      <c r="V78" s="116">
        <f>IF(U78&gt;=0,IFERROR(U78/T78,0),"")</f>
        <v>0</v>
      </c>
      <c r="W78" s="221">
        <v>0</v>
      </c>
      <c r="X78" s="223">
        <f>_xlfn.XLOOKUP(AC78,[1]!Tabla17[META SIPRED],[1]!Tabla17[JULIO-SEPTIEMBRE2])</f>
        <v>0</v>
      </c>
      <c r="Y78" s="116">
        <f>IF(X78&gt;=0,IFERROR(X78/W78,0),"")</f>
        <v>0</v>
      </c>
      <c r="Z78" s="47">
        <v>53</v>
      </c>
      <c r="AA78" s="36">
        <f>SUM(O78,R78,U78,X78)</f>
        <v>31</v>
      </c>
      <c r="AB78" s="110">
        <f>IF(AND(AA78&lt;0.000000000001,Z78&lt;0.000000000000001),"",IFERROR(AA78/Z78,0))</f>
        <v>0.58490566037735847</v>
      </c>
      <c r="AC78" s="117" t="s">
        <v>153</v>
      </c>
      <c r="AD78" s="103" t="s">
        <v>51</v>
      </c>
    </row>
    <row r="79" spans="2:30" ht="30" customHeight="1" x14ac:dyDescent="0.25">
      <c r="B79" s="127"/>
      <c r="C79" s="130"/>
      <c r="D79" s="130"/>
      <c r="E79" s="133"/>
      <c r="F79" s="224"/>
      <c r="G79" s="225"/>
      <c r="H79" s="225"/>
      <c r="I79" s="124"/>
      <c r="J79" s="225"/>
      <c r="K79" s="225"/>
      <c r="L79" s="124"/>
      <c r="M79" s="37" t="s">
        <v>45</v>
      </c>
      <c r="N79" s="226">
        <v>0</v>
      </c>
      <c r="O79" s="226">
        <f>IF(O78="","",N79)</f>
        <v>0</v>
      </c>
      <c r="P79" s="111"/>
      <c r="Q79" s="227">
        <v>0</v>
      </c>
      <c r="R79" s="226">
        <f>IF(R78="","",Q79)</f>
        <v>0</v>
      </c>
      <c r="S79" s="114"/>
      <c r="T79" s="227">
        <v>20</v>
      </c>
      <c r="U79" s="226">
        <f>IF(U78="","",T79)</f>
        <v>20</v>
      </c>
      <c r="V79" s="114"/>
      <c r="W79" s="227">
        <v>0</v>
      </c>
      <c r="X79" s="226">
        <f>IF(X78="","",W79)</f>
        <v>0</v>
      </c>
      <c r="Y79" s="114"/>
      <c r="Z79" s="41">
        <f>K78</f>
        <v>22</v>
      </c>
      <c r="AA79" s="41">
        <f>Z79</f>
        <v>22</v>
      </c>
      <c r="AB79" s="111"/>
      <c r="AC79" s="118"/>
      <c r="AD79" s="104"/>
    </row>
    <row r="80" spans="2:30" ht="36" customHeight="1" thickBot="1" x14ac:dyDescent="0.3">
      <c r="B80" s="128"/>
      <c r="C80" s="131"/>
      <c r="D80" s="131"/>
      <c r="E80" s="134"/>
      <c r="F80" s="228"/>
      <c r="G80" s="229"/>
      <c r="H80" s="229"/>
      <c r="I80" s="125"/>
      <c r="J80" s="229"/>
      <c r="K80" s="229"/>
      <c r="L80" s="125"/>
      <c r="M80" s="42" t="s">
        <v>46</v>
      </c>
      <c r="N80" s="43">
        <f>IF(OR(N78="",N79=""),"",IFERROR(N78/N79,0))</f>
        <v>0</v>
      </c>
      <c r="O80" s="44">
        <f>IF(OR(O78="",O79=""),"",IFERROR(O78/O79,0))</f>
        <v>0</v>
      </c>
      <c r="P80" s="112"/>
      <c r="Q80" s="43">
        <f>IF(OR(Q78="",Q79=""),"",IFERROR(Q78/Q79,0))</f>
        <v>0</v>
      </c>
      <c r="R80" s="44">
        <f>IF(OR(R78="",R79=""),"",IFERROR(R78/R79,0))</f>
        <v>0</v>
      </c>
      <c r="S80" s="115"/>
      <c r="T80" s="43">
        <f>IF(OR(T78="",T79=""),"",IFERROR(T78/T79,0))</f>
        <v>0</v>
      </c>
      <c r="U80" s="44">
        <f>IF(OR(U78="",U79=""),"",IFERROR(U78/U79,0))</f>
        <v>0</v>
      </c>
      <c r="V80" s="115"/>
      <c r="W80" s="43">
        <f>IF(OR(W78="",W79=""),"",IFERROR(W78/W79,0))</f>
        <v>0</v>
      </c>
      <c r="X80" s="44">
        <f>IF(OR(X78="",X79=""),"",IFERROR(X78/X79,0))</f>
        <v>0</v>
      </c>
      <c r="Y80" s="115"/>
      <c r="Z80" s="44">
        <f>(Z78/Z79)*100%</f>
        <v>2.4090909090909092</v>
      </c>
      <c r="AA80" s="44">
        <f>(AA78/AA79)*100%</f>
        <v>1.4090909090909092</v>
      </c>
      <c r="AB80" s="112"/>
      <c r="AC80" s="119"/>
      <c r="AD80" s="105"/>
    </row>
    <row r="81" spans="2:30" ht="30" customHeight="1" x14ac:dyDescent="0.25">
      <c r="B81" s="126" t="s">
        <v>53</v>
      </c>
      <c r="C81" s="129" t="s">
        <v>154</v>
      </c>
      <c r="D81" s="129" t="s">
        <v>155</v>
      </c>
      <c r="E81" s="129" t="s">
        <v>156</v>
      </c>
      <c r="F81" s="217" t="s">
        <v>51</v>
      </c>
      <c r="G81" s="218">
        <v>20</v>
      </c>
      <c r="H81" s="218">
        <v>17</v>
      </c>
      <c r="I81" s="123">
        <f t="shared" ref="I81" si="5">IFERROR(G81/H81-1,"")</f>
        <v>0.17647058823529416</v>
      </c>
      <c r="J81" s="218">
        <v>17</v>
      </c>
      <c r="K81" s="218">
        <v>20</v>
      </c>
      <c r="L81" s="123">
        <f t="shared" ref="L81" si="6">IFERROR(J81/K81-1,"")</f>
        <v>-0.15000000000000002</v>
      </c>
      <c r="M81" s="46" t="s">
        <v>28</v>
      </c>
      <c r="N81" s="219">
        <v>5</v>
      </c>
      <c r="O81" s="220">
        <f>_xlfn.XLOOKUP(AC81,[1]!Tabla17[META SIPRED],[1]!Tabla17[ENERO-MARZO2])</f>
        <v>0</v>
      </c>
      <c r="P81" s="110">
        <f>IF(O81&gt;=0,IFERROR(O81/N81,0),"")</f>
        <v>0</v>
      </c>
      <c r="Q81" s="221">
        <v>0</v>
      </c>
      <c r="R81" s="222">
        <f>_xlfn.XLOOKUP(AC81,[1]!Tabla17[META SIPRED],[1]!Tabla17[ABRIL-JUNIO2])</f>
        <v>0</v>
      </c>
      <c r="S81" s="116"/>
      <c r="T81" s="221">
        <v>19</v>
      </c>
      <c r="U81" s="223">
        <f>_xlfn.XLOOKUP(AC81,[1]!Tabla17[META SIPRED],[1]!Tabla17[JULIO-SEPTIEMBRE2])</f>
        <v>0</v>
      </c>
      <c r="V81" s="116">
        <f>IF(U81&gt;=0,IFERROR(U81/T81,0),"")</f>
        <v>0</v>
      </c>
      <c r="W81" s="221">
        <v>0</v>
      </c>
      <c r="X81" s="223">
        <f>_xlfn.XLOOKUP(AC81,[1]!Tabla17[META SIPRED],[1]!Tabla17[JULIO-SEPTIEMBRE2])</f>
        <v>0</v>
      </c>
      <c r="Y81" s="116">
        <f>IF(X81&gt;=0,IFERROR(X81/W81,0),"")</f>
        <v>0</v>
      </c>
      <c r="Z81" s="47">
        <v>24</v>
      </c>
      <c r="AA81" s="36">
        <f>SUM(O81,R81,U81,X81)</f>
        <v>0</v>
      </c>
      <c r="AB81" s="110">
        <f>IF(AND(AA81&lt;0.000000000001,Z81&lt;0.000000000000001),"",IFERROR(AA81/Z81,0))</f>
        <v>0</v>
      </c>
      <c r="AC81" s="117" t="s">
        <v>157</v>
      </c>
      <c r="AD81" s="103" t="s">
        <v>51</v>
      </c>
    </row>
    <row r="82" spans="2:30" ht="30" customHeight="1" x14ac:dyDescent="0.25">
      <c r="B82" s="127"/>
      <c r="C82" s="130"/>
      <c r="D82" s="130"/>
      <c r="E82" s="130"/>
      <c r="F82" s="224"/>
      <c r="G82" s="225"/>
      <c r="H82" s="225"/>
      <c r="I82" s="124"/>
      <c r="J82" s="225"/>
      <c r="K82" s="225"/>
      <c r="L82" s="124"/>
      <c r="M82" s="37" t="s">
        <v>45</v>
      </c>
      <c r="N82" s="226">
        <v>5</v>
      </c>
      <c r="O82" s="226">
        <f>IF(O81="","",N82)</f>
        <v>5</v>
      </c>
      <c r="P82" s="111"/>
      <c r="Q82" s="227">
        <v>0</v>
      </c>
      <c r="R82" s="226">
        <f>IF(R81="","",Q82)</f>
        <v>0</v>
      </c>
      <c r="S82" s="114"/>
      <c r="T82" s="227">
        <v>15</v>
      </c>
      <c r="U82" s="226">
        <f>IF(U81="","",T82)</f>
        <v>15</v>
      </c>
      <c r="V82" s="114"/>
      <c r="W82" s="227">
        <v>0</v>
      </c>
      <c r="X82" s="226">
        <f>IF(X81="","",W82)</f>
        <v>0</v>
      </c>
      <c r="Y82" s="114"/>
      <c r="Z82" s="41">
        <f>K81</f>
        <v>20</v>
      </c>
      <c r="AA82" s="41">
        <f>Z82</f>
        <v>20</v>
      </c>
      <c r="AB82" s="111"/>
      <c r="AC82" s="118"/>
      <c r="AD82" s="104"/>
    </row>
    <row r="83" spans="2:30" ht="30" customHeight="1" thickBot="1" x14ac:dyDescent="0.3">
      <c r="B83" s="128"/>
      <c r="C83" s="131"/>
      <c r="D83" s="131"/>
      <c r="E83" s="131"/>
      <c r="F83" s="228"/>
      <c r="G83" s="229"/>
      <c r="H83" s="229"/>
      <c r="I83" s="125"/>
      <c r="J83" s="229"/>
      <c r="K83" s="229"/>
      <c r="L83" s="125"/>
      <c r="M83" s="42" t="s">
        <v>46</v>
      </c>
      <c r="N83" s="43">
        <f>IF(OR(N81="",N82=""),"",IFERROR(N81/N82,0))</f>
        <v>1</v>
      </c>
      <c r="O83" s="44">
        <f>IF(OR(O81="",O82=""),"",IFERROR(O81/O82,0))</f>
        <v>0</v>
      </c>
      <c r="P83" s="112"/>
      <c r="Q83" s="43">
        <f>IF(OR(Q81="",Q82=""),"",IFERROR(Q81/Q82,0))</f>
        <v>0</v>
      </c>
      <c r="R83" s="44">
        <f>IF(OR(R81="",R82=""),"",IFERROR(R81/R82,0))</f>
        <v>0</v>
      </c>
      <c r="S83" s="115"/>
      <c r="T83" s="43">
        <f>IF(OR(T81="",T82=""),"",IFERROR(T81/T82,0))</f>
        <v>1.2666666666666666</v>
      </c>
      <c r="U83" s="44">
        <f>IF(OR(U81="",U82=""),"",IFERROR(U81/U82,0))</f>
        <v>0</v>
      </c>
      <c r="V83" s="115"/>
      <c r="W83" s="43">
        <f>IF(OR(W81="",W82=""),"",IFERROR(W81/W82,0))</f>
        <v>0</v>
      </c>
      <c r="X83" s="44">
        <f>IF(OR(X81="",X82=""),"",IFERROR(X81/X82,0))</f>
        <v>0</v>
      </c>
      <c r="Y83" s="115"/>
      <c r="Z83" s="44">
        <f>(Z81/Z82)*100%</f>
        <v>1.2</v>
      </c>
      <c r="AA83" s="44">
        <f>(AA81/AA82)*100%</f>
        <v>0</v>
      </c>
      <c r="AB83" s="112"/>
      <c r="AC83" s="119"/>
      <c r="AD83" s="105"/>
    </row>
    <row r="84" spans="2:30" ht="30" customHeight="1" x14ac:dyDescent="0.25">
      <c r="B84" s="126" t="s">
        <v>158</v>
      </c>
      <c r="C84" s="129" t="s">
        <v>159</v>
      </c>
      <c r="D84" s="132" t="s">
        <v>160</v>
      </c>
      <c r="E84" s="132" t="s">
        <v>161</v>
      </c>
      <c r="F84" s="129" t="s">
        <v>69</v>
      </c>
      <c r="G84" s="120">
        <v>1</v>
      </c>
      <c r="H84" s="120">
        <v>0</v>
      </c>
      <c r="I84" s="123" t="str">
        <f t="shared" ref="I84" si="7">IFERROR(G84/H84-1,"")</f>
        <v/>
      </c>
      <c r="J84" s="120">
        <v>1</v>
      </c>
      <c r="K84" s="120" t="s">
        <v>81</v>
      </c>
      <c r="L84" s="123" t="str">
        <f t="shared" ref="L84" si="8">IFERROR(J84/K84-1,"")</f>
        <v/>
      </c>
      <c r="M84" s="46" t="s">
        <v>28</v>
      </c>
      <c r="N84" s="32">
        <v>0</v>
      </c>
      <c r="O84" s="33">
        <f>_xlfn.XLOOKUP(AC84,[1]!Tabla17[META SIPRED],[1]!Tabla17[ENERO-MARZO2])</f>
        <v>0</v>
      </c>
      <c r="P84" s="110">
        <f>IF(O84&gt;=0,IFERROR(O84/N84,0),"")</f>
        <v>0</v>
      </c>
      <c r="Q84" s="34">
        <v>2</v>
      </c>
      <c r="R84" s="41">
        <f>_xlfn.XLOOKUP(AC84,[1]!Tabla17[META SIPRED],[1]!Tabla17[ABRIL-JUNIO2])</f>
        <v>3</v>
      </c>
      <c r="S84" s="113">
        <f>IF(R84&gt;=0,IFERROR(R84/Q84,0),"")</f>
        <v>1.5</v>
      </c>
      <c r="T84" s="34">
        <v>0</v>
      </c>
      <c r="U84" s="45">
        <f>_xlfn.XLOOKUP(AC84,[1]!Tabla17[META SIPRED],[1]!Tabla17[JULIO-SEPTIEMBRE2])</f>
        <v>0</v>
      </c>
      <c r="V84" s="116">
        <f>IF(U84&gt;=0,IFERROR(U84/T84,0),"")</f>
        <v>0</v>
      </c>
      <c r="W84" s="34">
        <v>3</v>
      </c>
      <c r="X84" s="45">
        <v>4</v>
      </c>
      <c r="Y84" s="116">
        <f>IF(X84&gt;=0,IFERROR(X84/W84,0),"")</f>
        <v>1.3333333333333333</v>
      </c>
      <c r="Z84" s="47">
        <f>N84+Q84+T84+W84</f>
        <v>5</v>
      </c>
      <c r="AA84" s="36">
        <f>SUM(O84,R84,U84,X84)</f>
        <v>7</v>
      </c>
      <c r="AB84" s="110">
        <f>IF(AND(AA84&lt;0.000000000001,Z84&lt;0.000000000000001),"",IFERROR(AA84/Z84,0))</f>
        <v>1.4</v>
      </c>
      <c r="AC84" s="117" t="s">
        <v>162</v>
      </c>
      <c r="AD84" s="103" t="s">
        <v>69</v>
      </c>
    </row>
    <row r="85" spans="2:30" ht="30" customHeight="1" x14ac:dyDescent="0.25">
      <c r="B85" s="127"/>
      <c r="C85" s="130"/>
      <c r="D85" s="133"/>
      <c r="E85" s="133"/>
      <c r="F85" s="130"/>
      <c r="G85" s="121"/>
      <c r="H85" s="121"/>
      <c r="I85" s="124"/>
      <c r="J85" s="121"/>
      <c r="K85" s="121"/>
      <c r="L85" s="124"/>
      <c r="M85" s="37" t="s">
        <v>45</v>
      </c>
      <c r="N85" s="38">
        <v>0</v>
      </c>
      <c r="O85" s="38">
        <f>IF(O84="","",N85)</f>
        <v>0</v>
      </c>
      <c r="P85" s="111"/>
      <c r="Q85" s="40">
        <v>0</v>
      </c>
      <c r="R85" s="38">
        <f>IF(R84="","",Q85)</f>
        <v>0</v>
      </c>
      <c r="S85" s="114"/>
      <c r="T85" s="40">
        <v>0</v>
      </c>
      <c r="U85" s="38">
        <f>IF(U84="","",T85)</f>
        <v>0</v>
      </c>
      <c r="V85" s="114"/>
      <c r="W85" s="40">
        <v>0</v>
      </c>
      <c r="X85" s="38">
        <f>IF(X84="","",W85)</f>
        <v>0</v>
      </c>
      <c r="Y85" s="114"/>
      <c r="Z85" s="41" t="str">
        <f>K84</f>
        <v>N/A</v>
      </c>
      <c r="AA85" s="41" t="str">
        <f>Z85</f>
        <v>N/A</v>
      </c>
      <c r="AB85" s="111"/>
      <c r="AC85" s="118"/>
      <c r="AD85" s="104"/>
    </row>
    <row r="86" spans="2:30" ht="30" customHeight="1" thickBot="1" x14ac:dyDescent="0.3">
      <c r="B86" s="128"/>
      <c r="C86" s="131"/>
      <c r="D86" s="134"/>
      <c r="E86" s="134"/>
      <c r="F86" s="131"/>
      <c r="G86" s="122"/>
      <c r="H86" s="122"/>
      <c r="I86" s="125"/>
      <c r="J86" s="122"/>
      <c r="K86" s="122"/>
      <c r="L86" s="125"/>
      <c r="M86" s="42" t="s">
        <v>46</v>
      </c>
      <c r="N86" s="43">
        <f>IF(OR(N84="",N85=""),"",IFERROR(N84/N85,0))</f>
        <v>0</v>
      </c>
      <c r="O86" s="44">
        <f>IF(OR(O84="",O85=""),"",IFERROR(O84/O85,0))</f>
        <v>0</v>
      </c>
      <c r="P86" s="112"/>
      <c r="Q86" s="43">
        <f>IF(OR(Q84="",Q85=""),"",IFERROR(Q84/Q85,0))</f>
        <v>0</v>
      </c>
      <c r="R86" s="44">
        <f>IF(OR(R84="",R85=""),"",IFERROR(R84/R85,0))</f>
        <v>0</v>
      </c>
      <c r="S86" s="115"/>
      <c r="T86" s="43">
        <f>IF(OR(T84="",T85=""),"",IFERROR(T84/T85,0))</f>
        <v>0</v>
      </c>
      <c r="U86" s="44">
        <f>IF(OR(U84="",U85=""),"",IFERROR(U84/U85,0))</f>
        <v>0</v>
      </c>
      <c r="V86" s="115"/>
      <c r="W86" s="43">
        <f>IF(OR(W84="",W85=""),"",IFERROR(W84/W85,0))</f>
        <v>0</v>
      </c>
      <c r="X86" s="44">
        <f>IF(OR(X84="",X85=""),"",IFERROR(X84/X85,0))</f>
        <v>0</v>
      </c>
      <c r="Y86" s="115"/>
      <c r="Z86" s="44" t="e">
        <f>(Z84/Z85)*100%</f>
        <v>#VALUE!</v>
      </c>
      <c r="AA86" s="44" t="e">
        <f>(AA84/AA85)*100%</f>
        <v>#VALUE!</v>
      </c>
      <c r="AB86" s="112"/>
      <c r="AC86" s="119"/>
      <c r="AD86" s="105"/>
    </row>
    <row r="87" spans="2:30" s="1" customFormat="1" ht="47.25" customHeight="1" x14ac:dyDescent="0.3">
      <c r="B87" s="63"/>
      <c r="D87" s="106" t="s">
        <v>163</v>
      </c>
      <c r="E87" s="106"/>
      <c r="F87" s="106"/>
      <c r="G87" s="106"/>
      <c r="H87" s="64"/>
      <c r="I87" s="64"/>
      <c r="J87" s="65"/>
      <c r="K87" s="65"/>
      <c r="L87" s="65"/>
      <c r="M87" s="64"/>
      <c r="N87" s="64"/>
      <c r="O87" s="64"/>
      <c r="P87" s="106" t="s">
        <v>164</v>
      </c>
      <c r="Q87" s="106"/>
      <c r="R87" s="106"/>
      <c r="S87" s="106"/>
      <c r="T87" s="106"/>
      <c r="U87" s="106"/>
      <c r="V87" s="66"/>
      <c r="W87" s="67"/>
      <c r="X87" s="67"/>
      <c r="Y87" s="68"/>
      <c r="Z87" s="69"/>
      <c r="AA87" s="67"/>
      <c r="AB87" s="68"/>
      <c r="AC87" s="68"/>
      <c r="AD87" s="68"/>
    </row>
    <row r="88" spans="2:30" s="1" customFormat="1" ht="130.5" customHeight="1" x14ac:dyDescent="0.25">
      <c r="B88" s="11"/>
      <c r="C88" s="7"/>
      <c r="D88" s="70"/>
      <c r="E88" s="70"/>
      <c r="F88" s="70"/>
      <c r="G88" s="70"/>
      <c r="H88" s="70"/>
      <c r="I88" s="70"/>
      <c r="J88" s="71"/>
      <c r="K88" s="71"/>
      <c r="L88" s="72"/>
      <c r="M88" s="70"/>
      <c r="N88" s="70"/>
      <c r="O88" s="70"/>
      <c r="P88" s="70"/>
      <c r="Q88" s="73"/>
      <c r="R88" s="73"/>
      <c r="S88" s="70"/>
      <c r="T88" s="70"/>
      <c r="U88" s="70"/>
      <c r="V88" s="73"/>
      <c r="W88" s="12"/>
      <c r="X88" s="12"/>
      <c r="Y88" s="7"/>
      <c r="Z88" s="13"/>
      <c r="AA88" s="12"/>
      <c r="AB88" s="7"/>
      <c r="AC88" s="7"/>
      <c r="AD88" s="7"/>
    </row>
    <row r="89" spans="2:30" s="1" customFormat="1" ht="22.15" customHeight="1" x14ac:dyDescent="0.25">
      <c r="B89" s="11"/>
      <c r="C89" s="7"/>
      <c r="H89" s="70"/>
      <c r="I89" s="70"/>
      <c r="J89" s="71"/>
      <c r="K89" s="71"/>
      <c r="L89" s="72"/>
      <c r="M89" s="70"/>
      <c r="O89" s="70"/>
      <c r="P89" s="107"/>
      <c r="Q89" s="107"/>
      <c r="R89" s="107"/>
      <c r="S89" s="107"/>
      <c r="T89" s="107"/>
      <c r="U89" s="107"/>
      <c r="V89" s="7"/>
      <c r="W89" s="12"/>
      <c r="X89" s="12"/>
      <c r="Y89" s="7"/>
      <c r="Z89" s="13"/>
      <c r="AA89" s="12"/>
      <c r="AB89" s="7"/>
      <c r="AC89" s="7"/>
      <c r="AD89" s="7"/>
    </row>
    <row r="90" spans="2:30" s="1" customFormat="1" ht="20.25" customHeight="1" x14ac:dyDescent="0.25">
      <c r="B90" s="11"/>
      <c r="C90" s="7"/>
      <c r="D90" s="108" t="s">
        <v>165</v>
      </c>
      <c r="E90" s="108"/>
      <c r="F90" s="108"/>
      <c r="G90" s="108"/>
      <c r="H90" s="70"/>
      <c r="I90" s="70"/>
      <c r="J90" s="71"/>
      <c r="K90" s="71"/>
      <c r="L90" s="72"/>
      <c r="M90" s="70"/>
      <c r="N90" s="70"/>
      <c r="O90" s="70"/>
      <c r="P90" s="109" t="s">
        <v>166</v>
      </c>
      <c r="Q90" s="109"/>
      <c r="R90" s="109"/>
      <c r="S90" s="109"/>
      <c r="T90" s="109"/>
      <c r="U90" s="109"/>
      <c r="V90" s="7"/>
      <c r="W90" s="12"/>
      <c r="X90" s="12"/>
      <c r="Y90" s="7"/>
      <c r="Z90" s="13"/>
      <c r="AA90" s="12"/>
      <c r="AB90" s="7"/>
      <c r="AC90" s="7"/>
      <c r="AD90" s="7"/>
    </row>
    <row r="91" spans="2:30" s="1" customFormat="1" ht="33" customHeight="1" x14ac:dyDescent="0.25">
      <c r="B91" s="11"/>
      <c r="C91" s="7"/>
      <c r="D91" s="98" t="s">
        <v>167</v>
      </c>
      <c r="E91" s="98"/>
      <c r="F91" s="98"/>
      <c r="G91" s="98"/>
      <c r="H91" s="74"/>
      <c r="I91" s="74"/>
      <c r="J91" s="75"/>
      <c r="K91" s="75"/>
      <c r="L91" s="76"/>
      <c r="M91" s="70"/>
      <c r="N91" s="70"/>
      <c r="O91" s="70"/>
      <c r="P91" s="98" t="s">
        <v>168</v>
      </c>
      <c r="Q91" s="98"/>
      <c r="R91" s="98"/>
      <c r="S91" s="98"/>
      <c r="T91" s="98"/>
      <c r="U91" s="98"/>
      <c r="V91" s="7"/>
      <c r="W91" s="12"/>
      <c r="X91" s="12"/>
      <c r="Y91" s="7"/>
      <c r="Z91" s="13"/>
      <c r="AA91" s="99" t="s">
        <v>169</v>
      </c>
      <c r="AB91" s="99"/>
      <c r="AC91" s="77">
        <v>46052</v>
      </c>
      <c r="AD91" s="7"/>
    </row>
    <row r="92" spans="2:30" s="1" customFormat="1" ht="18" x14ac:dyDescent="0.25">
      <c r="B92" s="11"/>
      <c r="C92" s="7"/>
      <c r="D92" s="7"/>
      <c r="E92" s="78"/>
      <c r="F92" s="78"/>
      <c r="G92" s="8"/>
      <c r="H92" s="8"/>
      <c r="I92" s="8"/>
      <c r="J92" s="100"/>
      <c r="K92" s="100"/>
      <c r="L92" s="100"/>
      <c r="M92" s="7"/>
      <c r="N92" s="79"/>
      <c r="O92" s="80"/>
      <c r="P92" s="7"/>
      <c r="Q92" s="101"/>
      <c r="R92" s="101"/>
      <c r="S92" s="101"/>
      <c r="T92" s="101"/>
      <c r="U92" s="81"/>
      <c r="V92" s="81"/>
      <c r="W92" s="82"/>
      <c r="X92" s="12"/>
      <c r="Y92" s="7"/>
      <c r="Z92" s="83"/>
      <c r="AA92" s="12"/>
      <c r="AB92" s="7"/>
      <c r="AC92" s="7"/>
      <c r="AD92" s="7"/>
    </row>
    <row r="93" spans="2:30" s="1" customFormat="1" ht="18" x14ac:dyDescent="0.25">
      <c r="B93" s="11"/>
      <c r="C93" s="7"/>
      <c r="D93" s="7"/>
      <c r="E93" s="102"/>
      <c r="F93" s="102"/>
      <c r="G93" s="8"/>
      <c r="H93" s="8"/>
      <c r="I93" s="8"/>
      <c r="J93" s="101"/>
      <c r="K93" s="101"/>
      <c r="L93" s="101"/>
      <c r="M93" s="7"/>
      <c r="N93" s="79"/>
      <c r="O93" s="80"/>
      <c r="P93" s="7"/>
      <c r="Q93" s="101"/>
      <c r="R93" s="101"/>
      <c r="S93" s="101"/>
      <c r="T93" s="101"/>
      <c r="U93" s="81"/>
      <c r="V93" s="81"/>
      <c r="W93" s="82"/>
      <c r="X93" s="12"/>
      <c r="Y93" s="7"/>
      <c r="Z93" s="83"/>
      <c r="AA93" s="12"/>
      <c r="AB93" s="7"/>
      <c r="AC93" s="7"/>
      <c r="AD93" s="7"/>
    </row>
    <row r="94" spans="2:30" s="1" customFormat="1" ht="18" x14ac:dyDescent="0.25">
      <c r="B94" s="11"/>
      <c r="C94" s="7"/>
      <c r="D94" s="7"/>
      <c r="E94" s="102"/>
      <c r="F94" s="102"/>
      <c r="G94" s="8"/>
      <c r="H94" s="8"/>
      <c r="I94" s="8"/>
      <c r="J94" s="4"/>
      <c r="K94" s="4"/>
      <c r="L94" s="5"/>
      <c r="M94" s="7"/>
      <c r="N94" s="79"/>
      <c r="O94" s="80"/>
      <c r="P94" s="7"/>
      <c r="Q94" s="84"/>
      <c r="R94" s="7"/>
      <c r="S94" s="7"/>
      <c r="T94" s="84"/>
      <c r="U94" s="81"/>
      <c r="V94" s="81"/>
      <c r="W94" s="82"/>
      <c r="X94" s="12"/>
      <c r="Y94" s="7"/>
      <c r="Z94" s="83"/>
      <c r="AA94" s="12"/>
      <c r="AB94" s="7"/>
      <c r="AC94" s="7"/>
      <c r="AD94" s="7"/>
    </row>
    <row r="95" spans="2:30" s="1" customFormat="1" x14ac:dyDescent="0.25">
      <c r="B95" s="11"/>
      <c r="C95" s="12"/>
      <c r="D95" s="12"/>
      <c r="E95" s="12"/>
      <c r="F95" s="12"/>
      <c r="G95" s="12"/>
      <c r="H95" s="12"/>
      <c r="I95" s="12"/>
      <c r="J95" s="9"/>
      <c r="K95" s="9"/>
      <c r="L95" s="10"/>
      <c r="M95" s="6"/>
      <c r="N95" s="85"/>
      <c r="O95" s="86"/>
      <c r="P95" s="12"/>
      <c r="Q95" s="82"/>
      <c r="R95" s="12"/>
      <c r="S95" s="12"/>
      <c r="T95" s="82"/>
      <c r="U95" s="87"/>
      <c r="V95" s="87"/>
      <c r="W95" s="82"/>
      <c r="X95" s="12"/>
      <c r="Y95" s="12"/>
      <c r="Z95" s="83"/>
      <c r="AA95" s="12"/>
      <c r="AB95" s="12"/>
      <c r="AC95" s="11"/>
      <c r="AD95" s="11"/>
    </row>
    <row r="96" spans="2:30" s="1" customFormat="1" x14ac:dyDescent="0.25">
      <c r="B96" s="11"/>
      <c r="C96" s="12"/>
      <c r="D96" s="12"/>
      <c r="E96" s="12"/>
      <c r="F96" s="12"/>
      <c r="G96" s="12"/>
      <c r="H96" s="12"/>
      <c r="I96" s="12"/>
      <c r="J96" s="9"/>
      <c r="K96" s="9"/>
      <c r="L96" s="10"/>
      <c r="M96" s="6"/>
      <c r="N96" s="85"/>
      <c r="O96" s="86"/>
      <c r="P96" s="12"/>
      <c r="Q96" s="82"/>
      <c r="R96" s="12"/>
      <c r="S96" s="12"/>
      <c r="T96" s="82"/>
      <c r="U96" s="87"/>
      <c r="V96" s="87"/>
      <c r="W96" s="82"/>
      <c r="X96" s="12"/>
      <c r="Y96" s="12"/>
      <c r="Z96" s="83"/>
      <c r="AA96" s="12"/>
      <c r="AB96" s="12"/>
      <c r="AC96" s="11"/>
      <c r="AD96" s="11"/>
    </row>
    <row r="97" spans="2:30" s="1" customFormat="1" x14ac:dyDescent="0.25">
      <c r="B97" s="11"/>
      <c r="C97" s="12"/>
      <c r="D97" s="12"/>
      <c r="E97" s="12"/>
      <c r="F97" s="12"/>
      <c r="G97" s="12"/>
      <c r="H97" s="12"/>
      <c r="I97" s="12"/>
      <c r="J97" s="9"/>
      <c r="K97" s="9"/>
      <c r="L97" s="10"/>
      <c r="M97" s="6"/>
      <c r="N97" s="85"/>
      <c r="O97" s="86"/>
      <c r="P97" s="12"/>
      <c r="Q97" s="82"/>
      <c r="R97" s="12"/>
      <c r="S97" s="12"/>
      <c r="T97" s="82"/>
      <c r="U97" s="87"/>
      <c r="V97" s="87"/>
      <c r="W97" s="82"/>
      <c r="X97" s="12"/>
      <c r="Y97" s="12"/>
      <c r="Z97" s="83"/>
      <c r="AA97" s="12"/>
      <c r="AB97" s="12"/>
      <c r="AC97" s="11"/>
      <c r="AD97" s="11"/>
    </row>
    <row r="98" spans="2:30" s="1" customFormat="1" x14ac:dyDescent="0.25">
      <c r="B98" s="11"/>
      <c r="C98" s="12"/>
      <c r="D98" s="12"/>
      <c r="E98" s="12"/>
      <c r="F98" s="12"/>
      <c r="G98" s="12"/>
      <c r="H98" s="12"/>
      <c r="I98" s="12"/>
      <c r="J98" s="9"/>
      <c r="K98" s="9"/>
      <c r="L98" s="10"/>
      <c r="M98" s="6"/>
      <c r="N98" s="85"/>
      <c r="O98" s="86"/>
      <c r="P98" s="12"/>
      <c r="Q98" s="82"/>
      <c r="R98" s="12"/>
      <c r="S98" s="12"/>
      <c r="T98" s="82"/>
      <c r="U98" s="87"/>
      <c r="V98" s="87"/>
      <c r="W98" s="82"/>
      <c r="X98" s="12"/>
      <c r="Y98" s="12"/>
      <c r="Z98" s="83"/>
      <c r="AA98" s="12"/>
      <c r="AB98" s="12"/>
      <c r="AC98" s="11"/>
      <c r="AD98" s="11"/>
    </row>
    <row r="99" spans="2:30" s="1" customFormat="1" x14ac:dyDescent="0.25">
      <c r="B99" s="11"/>
      <c r="C99" s="12"/>
      <c r="D99" s="12"/>
      <c r="E99" s="12"/>
      <c r="F99" s="12"/>
      <c r="G99" s="12"/>
      <c r="H99" s="12"/>
      <c r="I99" s="12"/>
      <c r="J99" s="9"/>
      <c r="K99" s="9"/>
      <c r="L99" s="10"/>
      <c r="M99" s="6"/>
      <c r="N99" s="85"/>
      <c r="O99" s="86"/>
      <c r="P99" s="12"/>
      <c r="Q99" s="82"/>
      <c r="R99" s="12"/>
      <c r="S99" s="12"/>
      <c r="T99" s="82"/>
      <c r="U99" s="87"/>
      <c r="V99" s="87"/>
      <c r="W99" s="82"/>
      <c r="X99" s="12"/>
      <c r="Y99" s="12"/>
      <c r="Z99" s="83"/>
      <c r="AA99" s="12"/>
      <c r="AB99" s="12"/>
      <c r="AC99" s="11"/>
      <c r="AD99" s="11"/>
    </row>
    <row r="100" spans="2:30" s="1" customFormat="1" x14ac:dyDescent="0.25">
      <c r="B100" s="11"/>
      <c r="C100" s="12"/>
      <c r="D100" s="12"/>
      <c r="E100" s="12"/>
      <c r="F100" s="12"/>
      <c r="G100" s="12"/>
      <c r="H100" s="12"/>
      <c r="I100" s="12"/>
      <c r="J100" s="9"/>
      <c r="K100" s="9"/>
      <c r="L100" s="10"/>
      <c r="M100" s="6"/>
      <c r="N100" s="85"/>
      <c r="O100" s="86"/>
      <c r="P100" s="12"/>
      <c r="Q100" s="82"/>
      <c r="R100" s="12"/>
      <c r="S100" s="12"/>
      <c r="T100" s="82"/>
      <c r="U100" s="87"/>
      <c r="V100" s="87"/>
      <c r="W100" s="82"/>
      <c r="X100" s="12"/>
      <c r="Y100" s="12"/>
      <c r="Z100" s="83"/>
      <c r="AA100" s="12"/>
      <c r="AB100" s="12"/>
      <c r="AC100" s="11"/>
      <c r="AD100" s="11"/>
    </row>
    <row r="101" spans="2:30" s="1" customFormat="1" x14ac:dyDescent="0.25">
      <c r="B101" s="11"/>
      <c r="C101" s="12"/>
      <c r="D101" s="12"/>
      <c r="E101" s="12"/>
      <c r="F101" s="12"/>
      <c r="G101" s="12"/>
      <c r="H101" s="12"/>
      <c r="I101" s="12"/>
      <c r="J101" s="9"/>
      <c r="K101" s="9"/>
      <c r="L101" s="10"/>
      <c r="M101" s="6"/>
      <c r="N101" s="85"/>
      <c r="O101" s="86"/>
      <c r="P101" s="12"/>
      <c r="Q101" s="82"/>
      <c r="R101" s="12"/>
      <c r="S101" s="12"/>
      <c r="T101" s="82"/>
      <c r="U101" s="87"/>
      <c r="V101" s="87"/>
      <c r="W101" s="82"/>
      <c r="X101" s="12"/>
      <c r="Y101" s="12"/>
      <c r="Z101" s="83"/>
      <c r="AA101" s="12"/>
      <c r="AB101" s="12"/>
      <c r="AC101" s="11"/>
      <c r="AD101" s="11"/>
    </row>
    <row r="102" spans="2:30" s="1" customFormat="1" x14ac:dyDescent="0.25">
      <c r="B102" s="11"/>
      <c r="C102" s="12"/>
      <c r="D102" s="12"/>
      <c r="E102" s="12"/>
      <c r="F102" s="12"/>
      <c r="G102" s="12"/>
      <c r="H102" s="12"/>
      <c r="I102" s="12"/>
      <c r="J102" s="9"/>
      <c r="K102" s="9"/>
      <c r="L102" s="10"/>
      <c r="M102" s="6"/>
      <c r="N102" s="85"/>
      <c r="O102" s="86"/>
      <c r="P102" s="12"/>
      <c r="Q102" s="82"/>
      <c r="R102" s="12"/>
      <c r="S102" s="12"/>
      <c r="T102" s="82"/>
      <c r="U102" s="87"/>
      <c r="V102" s="87"/>
      <c r="W102" s="82"/>
      <c r="X102" s="12"/>
      <c r="Y102" s="12"/>
      <c r="Z102" s="83"/>
      <c r="AA102" s="12"/>
      <c r="AB102" s="12"/>
      <c r="AC102" s="11"/>
      <c r="AD102" s="11"/>
    </row>
    <row r="103" spans="2:30" s="1" customFormat="1" x14ac:dyDescent="0.25">
      <c r="B103" s="11"/>
      <c r="C103" s="12"/>
      <c r="D103" s="12"/>
      <c r="E103" s="12"/>
      <c r="F103" s="12"/>
      <c r="G103" s="12"/>
      <c r="H103" s="12"/>
      <c r="I103" s="12"/>
      <c r="J103" s="9"/>
      <c r="K103" s="9"/>
      <c r="L103" s="10"/>
      <c r="M103" s="6"/>
      <c r="N103" s="85"/>
      <c r="O103" s="86"/>
      <c r="P103" s="12"/>
      <c r="Q103" s="82"/>
      <c r="R103" s="12"/>
      <c r="S103" s="12"/>
      <c r="T103" s="82"/>
      <c r="U103" s="87"/>
      <c r="V103" s="87"/>
      <c r="W103" s="82"/>
      <c r="X103" s="12"/>
      <c r="Y103" s="12"/>
      <c r="Z103" s="83"/>
      <c r="AA103" s="12"/>
      <c r="AB103" s="12"/>
      <c r="AC103" s="11"/>
      <c r="AD103" s="11"/>
    </row>
    <row r="104" spans="2:30" s="1" customFormat="1" x14ac:dyDescent="0.25">
      <c r="B104" s="11"/>
      <c r="C104" s="12"/>
      <c r="D104" s="12"/>
      <c r="E104" s="12"/>
      <c r="F104" s="12"/>
      <c r="G104" s="12"/>
      <c r="H104" s="12"/>
      <c r="I104" s="12"/>
      <c r="J104" s="9"/>
      <c r="K104" s="9"/>
      <c r="L104" s="10"/>
      <c r="M104" s="6"/>
      <c r="N104" s="85"/>
      <c r="O104" s="86"/>
      <c r="P104" s="12"/>
      <c r="Q104" s="82"/>
      <c r="R104" s="12"/>
      <c r="S104" s="12"/>
      <c r="T104" s="82"/>
      <c r="U104" s="87"/>
      <c r="V104" s="87"/>
      <c r="W104" s="82"/>
      <c r="X104" s="12"/>
      <c r="Y104" s="12"/>
      <c r="Z104" s="83"/>
      <c r="AA104" s="12"/>
      <c r="AB104" s="12"/>
      <c r="AC104" s="11"/>
      <c r="AD104" s="11"/>
    </row>
    <row r="105" spans="2:30" s="1" customFormat="1" x14ac:dyDescent="0.25">
      <c r="B105" s="11"/>
      <c r="C105" s="12"/>
      <c r="D105" s="12"/>
      <c r="E105" s="12"/>
      <c r="F105" s="12"/>
      <c r="G105" s="12"/>
      <c r="H105" s="12"/>
      <c r="I105" s="12"/>
      <c r="J105" s="9"/>
      <c r="K105" s="9"/>
      <c r="L105" s="10"/>
      <c r="M105" s="6"/>
      <c r="N105" s="85"/>
      <c r="O105" s="86"/>
      <c r="P105" s="12"/>
      <c r="Q105" s="82"/>
      <c r="R105" s="12"/>
      <c r="S105" s="12"/>
      <c r="T105" s="82"/>
      <c r="U105" s="87"/>
      <c r="V105" s="87"/>
      <c r="W105" s="82"/>
      <c r="X105" s="12"/>
      <c r="Y105" s="12"/>
      <c r="Z105" s="83"/>
      <c r="AA105" s="12"/>
      <c r="AB105" s="12"/>
      <c r="AC105" s="11"/>
      <c r="AD105" s="11"/>
    </row>
    <row r="106" spans="2:30" s="1" customFormat="1" x14ac:dyDescent="0.25">
      <c r="B106" s="11"/>
      <c r="C106" s="12"/>
      <c r="D106" s="12"/>
      <c r="E106" s="12"/>
      <c r="F106" s="12"/>
      <c r="G106" s="12"/>
      <c r="H106" s="12"/>
      <c r="I106" s="12"/>
      <c r="J106" s="9"/>
      <c r="K106" s="9"/>
      <c r="L106" s="10"/>
      <c r="M106" s="6"/>
      <c r="N106" s="85"/>
      <c r="O106" s="86"/>
      <c r="P106" s="12"/>
      <c r="Q106" s="82"/>
      <c r="R106" s="12"/>
      <c r="S106" s="12"/>
      <c r="T106" s="82"/>
      <c r="U106" s="87"/>
      <c r="V106" s="87"/>
      <c r="W106" s="82"/>
      <c r="X106" s="12"/>
      <c r="Y106" s="12"/>
      <c r="Z106" s="83"/>
      <c r="AA106" s="12"/>
      <c r="AB106" s="12"/>
      <c r="AC106" s="11"/>
      <c r="AD106" s="11"/>
    </row>
    <row r="107" spans="2:30" s="1" customFormat="1" x14ac:dyDescent="0.25">
      <c r="B107" s="11"/>
      <c r="C107" s="12"/>
      <c r="D107" s="12"/>
      <c r="E107" s="12"/>
      <c r="F107" s="12"/>
      <c r="G107" s="12"/>
      <c r="H107" s="12"/>
      <c r="I107" s="12"/>
      <c r="J107" s="9"/>
      <c r="K107" s="9"/>
      <c r="L107" s="10"/>
      <c r="M107" s="6"/>
      <c r="N107" s="85"/>
      <c r="O107" s="86"/>
      <c r="P107" s="12"/>
      <c r="Q107" s="82"/>
      <c r="R107" s="12"/>
      <c r="S107" s="12"/>
      <c r="T107" s="82"/>
      <c r="U107" s="87"/>
      <c r="V107" s="87"/>
      <c r="W107" s="82"/>
      <c r="X107" s="12"/>
      <c r="Y107" s="12"/>
      <c r="Z107" s="83"/>
      <c r="AA107" s="12"/>
      <c r="AB107" s="12"/>
      <c r="AC107" s="11"/>
      <c r="AD107" s="11"/>
    </row>
    <row r="108" spans="2:30" s="1" customFormat="1" x14ac:dyDescent="0.25">
      <c r="B108" s="11"/>
      <c r="C108" s="12"/>
      <c r="D108" s="12"/>
      <c r="E108" s="12"/>
      <c r="F108" s="12"/>
      <c r="G108" s="12"/>
      <c r="H108" s="12"/>
      <c r="I108" s="12"/>
      <c r="J108" s="9"/>
      <c r="K108" s="9"/>
      <c r="L108" s="10"/>
      <c r="M108" s="6"/>
      <c r="N108" s="85"/>
      <c r="O108" s="86"/>
      <c r="P108" s="12"/>
      <c r="Q108" s="82"/>
      <c r="R108" s="12"/>
      <c r="S108" s="12"/>
      <c r="T108" s="82"/>
      <c r="U108" s="87"/>
      <c r="V108" s="87"/>
      <c r="W108" s="82"/>
      <c r="X108" s="12"/>
      <c r="Y108" s="12"/>
      <c r="Z108" s="83"/>
      <c r="AA108" s="12"/>
      <c r="AB108" s="12"/>
      <c r="AC108" s="11"/>
      <c r="AD108" s="11"/>
    </row>
    <row r="109" spans="2:30" s="1" customFormat="1" x14ac:dyDescent="0.25">
      <c r="B109" s="11"/>
      <c r="C109" s="12"/>
      <c r="D109" s="12"/>
      <c r="E109" s="12"/>
      <c r="F109" s="12"/>
      <c r="G109" s="12"/>
      <c r="H109" s="12"/>
      <c r="I109" s="12"/>
      <c r="J109" s="9"/>
      <c r="K109" s="9"/>
      <c r="L109" s="10"/>
      <c r="M109" s="6"/>
      <c r="N109" s="85"/>
      <c r="O109" s="86"/>
      <c r="P109" s="12"/>
      <c r="Q109" s="82"/>
      <c r="R109" s="12"/>
      <c r="S109" s="12"/>
      <c r="T109" s="82"/>
      <c r="U109" s="87"/>
      <c r="V109" s="87"/>
      <c r="W109" s="82"/>
      <c r="X109" s="12"/>
      <c r="Y109" s="12"/>
      <c r="Z109" s="83"/>
      <c r="AA109" s="12"/>
      <c r="AB109" s="12"/>
      <c r="AC109" s="11"/>
      <c r="AD109" s="11"/>
    </row>
    <row r="110" spans="2:30" s="1" customFormat="1" x14ac:dyDescent="0.25">
      <c r="B110" s="11"/>
      <c r="C110" s="12"/>
      <c r="D110" s="12"/>
      <c r="E110" s="12"/>
      <c r="F110" s="12"/>
      <c r="G110" s="12"/>
      <c r="H110" s="12"/>
      <c r="I110" s="12"/>
      <c r="J110" s="9"/>
      <c r="K110" s="9"/>
      <c r="L110" s="10"/>
      <c r="M110" s="6"/>
      <c r="N110" s="85"/>
      <c r="O110" s="86"/>
      <c r="P110" s="12"/>
      <c r="Q110" s="82"/>
      <c r="R110" s="12"/>
      <c r="S110" s="12"/>
      <c r="T110" s="82"/>
      <c r="U110" s="87"/>
      <c r="V110" s="87"/>
      <c r="W110" s="82"/>
      <c r="X110" s="12"/>
      <c r="Y110" s="12"/>
      <c r="Z110" s="83"/>
      <c r="AA110" s="12"/>
      <c r="AB110" s="12"/>
      <c r="AC110" s="11"/>
      <c r="AD110" s="11"/>
    </row>
    <row r="111" spans="2:30" s="1" customFormat="1" x14ac:dyDescent="0.25">
      <c r="B111" s="11"/>
      <c r="C111" s="12"/>
      <c r="D111" s="12"/>
      <c r="E111" s="12"/>
      <c r="F111" s="12"/>
      <c r="G111" s="12"/>
      <c r="H111" s="12"/>
      <c r="I111" s="12"/>
      <c r="J111" s="9"/>
      <c r="K111" s="9"/>
      <c r="L111" s="10"/>
      <c r="M111" s="6"/>
      <c r="N111" s="85"/>
      <c r="O111" s="86"/>
      <c r="P111" s="12"/>
      <c r="Q111" s="82"/>
      <c r="R111" s="12"/>
      <c r="S111" s="12"/>
      <c r="T111" s="82"/>
      <c r="U111" s="87"/>
      <c r="V111" s="87"/>
      <c r="W111" s="82"/>
      <c r="X111" s="12"/>
      <c r="Y111" s="12"/>
      <c r="Z111" s="83"/>
      <c r="AA111" s="12"/>
      <c r="AB111" s="12"/>
      <c r="AC111" s="11"/>
      <c r="AD111" s="11"/>
    </row>
    <row r="112" spans="2:30" s="1" customFormat="1" x14ac:dyDescent="0.25">
      <c r="B112" s="11"/>
      <c r="C112" s="12"/>
      <c r="D112" s="12"/>
      <c r="E112" s="12"/>
      <c r="F112" s="12"/>
      <c r="G112" s="12"/>
      <c r="H112" s="12"/>
      <c r="I112" s="12"/>
      <c r="J112" s="9"/>
      <c r="K112" s="9"/>
      <c r="L112" s="10"/>
      <c r="M112" s="6"/>
      <c r="N112" s="85"/>
      <c r="O112" s="86"/>
      <c r="P112" s="12"/>
      <c r="Q112" s="82"/>
      <c r="R112" s="12"/>
      <c r="S112" s="12"/>
      <c r="T112" s="82"/>
      <c r="U112" s="87"/>
      <c r="V112" s="87"/>
      <c r="W112" s="82"/>
      <c r="X112" s="12"/>
      <c r="Y112" s="12"/>
      <c r="Z112" s="83"/>
      <c r="AA112" s="12"/>
      <c r="AB112" s="12"/>
      <c r="AC112" s="11"/>
      <c r="AD112" s="11"/>
    </row>
    <row r="113" spans="2:30" s="1" customFormat="1" x14ac:dyDescent="0.25">
      <c r="B113" s="11"/>
      <c r="C113" s="12"/>
      <c r="D113" s="12"/>
      <c r="E113" s="12"/>
      <c r="F113" s="12"/>
      <c r="G113" s="12"/>
      <c r="H113" s="12"/>
      <c r="I113" s="12"/>
      <c r="J113" s="9"/>
      <c r="K113" s="9"/>
      <c r="L113" s="10"/>
      <c r="M113" s="6"/>
      <c r="N113" s="85"/>
      <c r="O113" s="86"/>
      <c r="P113" s="12"/>
      <c r="Q113" s="82"/>
      <c r="R113" s="12"/>
      <c r="S113" s="12"/>
      <c r="T113" s="82"/>
      <c r="U113" s="87"/>
      <c r="V113" s="87"/>
      <c r="W113" s="82"/>
      <c r="X113" s="12"/>
      <c r="Y113" s="12"/>
      <c r="Z113" s="83"/>
      <c r="AA113" s="12"/>
      <c r="AB113" s="12"/>
      <c r="AC113" s="11"/>
      <c r="AD113" s="11"/>
    </row>
    <row r="114" spans="2:30" s="1" customFormat="1" x14ac:dyDescent="0.25">
      <c r="B114" s="11"/>
      <c r="C114" s="12"/>
      <c r="D114" s="12"/>
      <c r="E114" s="12"/>
      <c r="F114" s="12"/>
      <c r="G114" s="12"/>
      <c r="H114" s="12"/>
      <c r="I114" s="12"/>
      <c r="J114" s="9"/>
      <c r="K114" s="9"/>
      <c r="L114" s="10"/>
      <c r="M114" s="6"/>
      <c r="N114" s="85"/>
      <c r="O114" s="86"/>
      <c r="P114" s="12"/>
      <c r="Q114" s="82"/>
      <c r="R114" s="12"/>
      <c r="S114" s="12"/>
      <c r="T114" s="82"/>
      <c r="U114" s="87"/>
      <c r="V114" s="87"/>
      <c r="W114" s="82"/>
      <c r="X114" s="12"/>
      <c r="Y114" s="12"/>
      <c r="Z114" s="83"/>
      <c r="AA114" s="12"/>
      <c r="AB114" s="12"/>
      <c r="AC114" s="11"/>
      <c r="AD114" s="11"/>
    </row>
    <row r="115" spans="2:30" s="1" customFormat="1" x14ac:dyDescent="0.25">
      <c r="B115" s="11"/>
      <c r="C115" s="12"/>
      <c r="D115" s="12"/>
      <c r="E115" s="12"/>
      <c r="F115" s="12"/>
      <c r="G115" s="12"/>
      <c r="H115" s="12"/>
      <c r="I115" s="12"/>
      <c r="J115" s="9"/>
      <c r="K115" s="9"/>
      <c r="L115" s="10"/>
      <c r="M115" s="6"/>
      <c r="N115" s="85"/>
      <c r="O115" s="86"/>
      <c r="P115" s="12"/>
      <c r="Q115" s="82"/>
      <c r="R115" s="12"/>
      <c r="S115" s="12"/>
      <c r="T115" s="82"/>
      <c r="U115" s="87"/>
      <c r="V115" s="87"/>
      <c r="W115" s="82"/>
      <c r="X115" s="12"/>
      <c r="Y115" s="12"/>
      <c r="Z115" s="83"/>
      <c r="AA115" s="12"/>
      <c r="AB115" s="12"/>
      <c r="AC115" s="11"/>
      <c r="AD115" s="11"/>
    </row>
    <row r="116" spans="2:30" s="1" customFormat="1" x14ac:dyDescent="0.25">
      <c r="B116" s="11"/>
      <c r="C116" s="12"/>
      <c r="D116" s="12"/>
      <c r="E116" s="12"/>
      <c r="F116" s="12"/>
      <c r="G116" s="12"/>
      <c r="H116" s="12"/>
      <c r="I116" s="12"/>
      <c r="J116" s="9"/>
      <c r="K116" s="9"/>
      <c r="L116" s="10"/>
      <c r="M116" s="6"/>
      <c r="N116" s="85"/>
      <c r="O116" s="86"/>
      <c r="P116" s="12"/>
      <c r="Q116" s="82"/>
      <c r="R116" s="12"/>
      <c r="S116" s="12"/>
      <c r="T116" s="82"/>
      <c r="U116" s="87"/>
      <c r="V116" s="87"/>
      <c r="W116" s="82"/>
      <c r="X116" s="12"/>
      <c r="Y116" s="12"/>
      <c r="Z116" s="83"/>
      <c r="AA116" s="12"/>
      <c r="AB116" s="12"/>
      <c r="AC116" s="11"/>
      <c r="AD116" s="11"/>
    </row>
    <row r="117" spans="2:30" s="1" customFormat="1" x14ac:dyDescent="0.25">
      <c r="B117" s="11"/>
      <c r="C117" s="12"/>
      <c r="D117" s="12"/>
      <c r="E117" s="12"/>
      <c r="F117" s="12"/>
      <c r="G117" s="12"/>
      <c r="H117" s="12"/>
      <c r="I117" s="12"/>
      <c r="J117" s="9"/>
      <c r="K117" s="9"/>
      <c r="L117" s="10"/>
      <c r="M117" s="6"/>
      <c r="N117" s="85"/>
      <c r="O117" s="86"/>
      <c r="P117" s="12"/>
      <c r="Q117" s="82"/>
      <c r="R117" s="12"/>
      <c r="S117" s="12"/>
      <c r="T117" s="82"/>
      <c r="U117" s="87"/>
      <c r="V117" s="87"/>
      <c r="W117" s="82"/>
      <c r="X117" s="12"/>
      <c r="Y117" s="12"/>
      <c r="Z117" s="83"/>
      <c r="AA117" s="12"/>
      <c r="AB117" s="12"/>
      <c r="AC117" s="11"/>
      <c r="AD117" s="11"/>
    </row>
    <row r="118" spans="2:30" s="1" customFormat="1" x14ac:dyDescent="0.25">
      <c r="B118" s="11"/>
      <c r="C118" s="12"/>
      <c r="D118" s="12"/>
      <c r="E118" s="12"/>
      <c r="F118" s="12"/>
      <c r="G118" s="12"/>
      <c r="H118" s="12"/>
      <c r="I118" s="12"/>
      <c r="J118" s="9"/>
      <c r="K118" s="9"/>
      <c r="L118" s="10"/>
      <c r="M118" s="6"/>
      <c r="N118" s="85"/>
      <c r="O118" s="86"/>
      <c r="P118" s="12"/>
      <c r="Q118" s="82"/>
      <c r="R118" s="12"/>
      <c r="S118" s="12"/>
      <c r="T118" s="82"/>
      <c r="U118" s="87"/>
      <c r="V118" s="87"/>
      <c r="W118" s="82"/>
      <c r="X118" s="12"/>
      <c r="Y118" s="12"/>
      <c r="Z118" s="83"/>
      <c r="AA118" s="12"/>
      <c r="AB118" s="12"/>
      <c r="AC118" s="11"/>
      <c r="AD118" s="11"/>
    </row>
    <row r="119" spans="2:30" s="1" customFormat="1" x14ac:dyDescent="0.25">
      <c r="B119" s="11"/>
      <c r="C119" s="12"/>
      <c r="D119" s="12"/>
      <c r="E119" s="12"/>
      <c r="F119" s="12"/>
      <c r="G119" s="12"/>
      <c r="H119" s="12"/>
      <c r="I119" s="12"/>
      <c r="J119" s="9"/>
      <c r="K119" s="9"/>
      <c r="L119" s="10"/>
      <c r="M119" s="6"/>
      <c r="N119" s="85"/>
      <c r="O119" s="86"/>
      <c r="P119" s="12"/>
      <c r="Q119" s="82"/>
      <c r="R119" s="12"/>
      <c r="S119" s="12"/>
      <c r="T119" s="82"/>
      <c r="U119" s="87"/>
      <c r="V119" s="87"/>
      <c r="W119" s="82"/>
      <c r="X119" s="12"/>
      <c r="Y119" s="12"/>
      <c r="Z119" s="83"/>
      <c r="AA119" s="12"/>
      <c r="AB119" s="12"/>
      <c r="AC119" s="11"/>
      <c r="AD119" s="11"/>
    </row>
    <row r="120" spans="2:30" s="1" customFormat="1" x14ac:dyDescent="0.25">
      <c r="B120" s="11"/>
      <c r="C120" s="12"/>
      <c r="D120" s="12"/>
      <c r="E120" s="12"/>
      <c r="F120" s="12"/>
      <c r="G120" s="12"/>
      <c r="H120" s="12"/>
      <c r="I120" s="12"/>
      <c r="J120" s="9"/>
      <c r="K120" s="9"/>
      <c r="L120" s="10"/>
      <c r="M120" s="6"/>
      <c r="N120" s="85"/>
      <c r="O120" s="86"/>
      <c r="P120" s="12"/>
      <c r="Q120" s="82"/>
      <c r="R120" s="12"/>
      <c r="S120" s="12"/>
      <c r="T120" s="82"/>
      <c r="U120" s="87"/>
      <c r="V120" s="87"/>
      <c r="W120" s="82"/>
      <c r="X120" s="12"/>
      <c r="Y120" s="12"/>
      <c r="Z120" s="83"/>
      <c r="AA120" s="12"/>
      <c r="AB120" s="12"/>
      <c r="AC120" s="11"/>
      <c r="AD120" s="11"/>
    </row>
    <row r="121" spans="2:30" s="1" customFormat="1" x14ac:dyDescent="0.25">
      <c r="B121" s="11"/>
      <c r="C121" s="12"/>
      <c r="D121" s="12"/>
      <c r="E121" s="12"/>
      <c r="F121" s="12"/>
      <c r="G121" s="12"/>
      <c r="H121" s="12"/>
      <c r="I121" s="12"/>
      <c r="J121" s="9"/>
      <c r="K121" s="9"/>
      <c r="L121" s="10"/>
      <c r="M121" s="6"/>
      <c r="N121" s="85"/>
      <c r="O121" s="86"/>
      <c r="P121" s="12"/>
      <c r="Q121" s="82"/>
      <c r="R121" s="12"/>
      <c r="S121" s="12"/>
      <c r="T121" s="82"/>
      <c r="U121" s="87"/>
      <c r="V121" s="87"/>
      <c r="W121" s="82"/>
      <c r="X121" s="12"/>
      <c r="Y121" s="12"/>
      <c r="Z121" s="83"/>
      <c r="AA121" s="12"/>
      <c r="AB121" s="12"/>
      <c r="AC121" s="11"/>
      <c r="AD121" s="11"/>
    </row>
    <row r="122" spans="2:30" s="1" customFormat="1" x14ac:dyDescent="0.25">
      <c r="B122" s="11"/>
      <c r="C122" s="12"/>
      <c r="D122" s="12"/>
      <c r="E122" s="12"/>
      <c r="F122" s="12"/>
      <c r="G122" s="12"/>
      <c r="H122" s="12"/>
      <c r="I122" s="12"/>
      <c r="J122" s="9"/>
      <c r="K122" s="9"/>
      <c r="L122" s="10"/>
      <c r="M122" s="6"/>
      <c r="N122" s="85"/>
      <c r="O122" s="86"/>
      <c r="P122" s="12"/>
      <c r="Q122" s="82"/>
      <c r="R122" s="12"/>
      <c r="S122" s="12"/>
      <c r="T122" s="82"/>
      <c r="U122" s="87"/>
      <c r="V122" s="87"/>
      <c r="W122" s="82"/>
      <c r="X122" s="12"/>
      <c r="Y122" s="12"/>
      <c r="Z122" s="83"/>
      <c r="AA122" s="12"/>
      <c r="AB122" s="12"/>
      <c r="AC122" s="11"/>
      <c r="AD122" s="11"/>
    </row>
    <row r="123" spans="2:30" s="1" customFormat="1" x14ac:dyDescent="0.25">
      <c r="B123" s="11"/>
      <c r="C123" s="12"/>
      <c r="D123" s="12"/>
      <c r="E123" s="12"/>
      <c r="F123" s="12"/>
      <c r="G123" s="12"/>
      <c r="H123" s="12"/>
      <c r="I123" s="12"/>
      <c r="J123" s="9"/>
      <c r="K123" s="9"/>
      <c r="L123" s="10"/>
      <c r="M123" s="6"/>
      <c r="N123" s="85"/>
      <c r="O123" s="86"/>
      <c r="P123" s="12"/>
      <c r="Q123" s="82"/>
      <c r="R123" s="12"/>
      <c r="S123" s="12"/>
      <c r="T123" s="82"/>
      <c r="U123" s="87"/>
      <c r="V123" s="87"/>
      <c r="W123" s="82"/>
      <c r="X123" s="12"/>
      <c r="Y123" s="12"/>
      <c r="Z123" s="83"/>
      <c r="AA123" s="12"/>
      <c r="AB123" s="12"/>
      <c r="AC123" s="11"/>
      <c r="AD123" s="11"/>
    </row>
    <row r="124" spans="2:30" s="1" customFormat="1" x14ac:dyDescent="0.25">
      <c r="B124" s="11"/>
      <c r="C124" s="12"/>
      <c r="D124" s="12"/>
      <c r="E124" s="12"/>
      <c r="F124" s="12"/>
      <c r="G124" s="12"/>
      <c r="H124" s="12"/>
      <c r="I124" s="12"/>
      <c r="J124" s="9"/>
      <c r="K124" s="9"/>
      <c r="L124" s="10"/>
      <c r="M124" s="6"/>
      <c r="N124" s="85"/>
      <c r="O124" s="86"/>
      <c r="P124" s="12"/>
      <c r="Q124" s="82"/>
      <c r="R124" s="12"/>
      <c r="S124" s="12"/>
      <c r="T124" s="82"/>
      <c r="U124" s="87"/>
      <c r="V124" s="87"/>
      <c r="W124" s="82"/>
      <c r="X124" s="12"/>
      <c r="Y124" s="12"/>
      <c r="Z124" s="83"/>
      <c r="AA124" s="12"/>
      <c r="AB124" s="12"/>
      <c r="AC124" s="11"/>
      <c r="AD124" s="11"/>
    </row>
    <row r="125" spans="2:30" s="1" customFormat="1" x14ac:dyDescent="0.25">
      <c r="B125" s="11"/>
      <c r="C125" s="12"/>
      <c r="D125" s="12"/>
      <c r="E125" s="12"/>
      <c r="F125" s="12"/>
      <c r="G125" s="12"/>
      <c r="H125" s="12"/>
      <c r="I125" s="12"/>
      <c r="J125" s="9"/>
      <c r="K125" s="9"/>
      <c r="L125" s="10"/>
      <c r="M125" s="6"/>
      <c r="N125" s="85"/>
      <c r="O125" s="86"/>
      <c r="P125" s="12"/>
      <c r="Q125" s="82"/>
      <c r="R125" s="12"/>
      <c r="S125" s="12"/>
      <c r="T125" s="82"/>
      <c r="U125" s="87"/>
      <c r="V125" s="87"/>
      <c r="W125" s="82"/>
      <c r="X125" s="12"/>
      <c r="Y125" s="12"/>
      <c r="Z125" s="83"/>
      <c r="AA125" s="12"/>
      <c r="AB125" s="12"/>
      <c r="AC125" s="11"/>
      <c r="AD125" s="11"/>
    </row>
    <row r="126" spans="2:30" s="1" customFormat="1" x14ac:dyDescent="0.25">
      <c r="B126" s="11"/>
      <c r="C126" s="12"/>
      <c r="D126" s="12"/>
      <c r="E126" s="12"/>
      <c r="F126" s="12"/>
      <c r="G126" s="12"/>
      <c r="H126" s="12"/>
      <c r="I126" s="12"/>
      <c r="J126" s="9"/>
      <c r="K126" s="9"/>
      <c r="L126" s="10"/>
      <c r="M126" s="6"/>
      <c r="N126" s="85"/>
      <c r="O126" s="86"/>
      <c r="P126" s="12"/>
      <c r="Q126" s="82"/>
      <c r="R126" s="12"/>
      <c r="S126" s="12"/>
      <c r="T126" s="82"/>
      <c r="U126" s="87"/>
      <c r="V126" s="87"/>
      <c r="W126" s="82"/>
      <c r="X126" s="12"/>
      <c r="Y126" s="12"/>
      <c r="Z126" s="83"/>
      <c r="AA126" s="12"/>
      <c r="AB126" s="12"/>
      <c r="AC126" s="11"/>
      <c r="AD126" s="11"/>
    </row>
    <row r="127" spans="2:30" s="1" customFormat="1" x14ac:dyDescent="0.25">
      <c r="B127" s="11"/>
      <c r="C127" s="12"/>
      <c r="D127" s="12"/>
      <c r="E127" s="12"/>
      <c r="F127" s="12"/>
      <c r="G127" s="12"/>
      <c r="H127" s="12"/>
      <c r="I127" s="12"/>
      <c r="J127" s="9"/>
      <c r="K127" s="9"/>
      <c r="L127" s="10"/>
      <c r="M127" s="6"/>
      <c r="N127" s="85"/>
      <c r="O127" s="86"/>
      <c r="P127" s="12"/>
      <c r="Q127" s="82"/>
      <c r="R127" s="12"/>
      <c r="S127" s="12"/>
      <c r="T127" s="82"/>
      <c r="U127" s="87"/>
      <c r="V127" s="87"/>
      <c r="W127" s="82"/>
      <c r="X127" s="12"/>
      <c r="Y127" s="12"/>
      <c r="Z127" s="83"/>
      <c r="AA127" s="12"/>
      <c r="AB127" s="12"/>
      <c r="AC127" s="11"/>
      <c r="AD127" s="11"/>
    </row>
    <row r="128" spans="2:30" s="1" customFormat="1" x14ac:dyDescent="0.25">
      <c r="B128" s="11"/>
      <c r="C128" s="12"/>
      <c r="D128" s="12"/>
      <c r="E128" s="12"/>
      <c r="F128" s="12"/>
      <c r="G128" s="12"/>
      <c r="H128" s="12"/>
      <c r="I128" s="12"/>
      <c r="J128" s="9"/>
      <c r="K128" s="9"/>
      <c r="L128" s="10"/>
      <c r="M128" s="6"/>
      <c r="N128" s="85"/>
      <c r="O128" s="86"/>
      <c r="P128" s="12"/>
      <c r="Q128" s="82"/>
      <c r="R128" s="12"/>
      <c r="S128" s="12"/>
      <c r="T128" s="82"/>
      <c r="U128" s="87"/>
      <c r="V128" s="87"/>
      <c r="W128" s="82"/>
      <c r="X128" s="12"/>
      <c r="Y128" s="12"/>
      <c r="Z128" s="83"/>
      <c r="AA128" s="12"/>
      <c r="AB128" s="12"/>
      <c r="AC128" s="11"/>
      <c r="AD128" s="11"/>
    </row>
    <row r="129" spans="2:30" s="1" customFormat="1" x14ac:dyDescent="0.25">
      <c r="B129" s="11"/>
      <c r="C129" s="12"/>
      <c r="D129" s="12"/>
      <c r="E129" s="12"/>
      <c r="F129" s="12"/>
      <c r="G129" s="12"/>
      <c r="H129" s="12"/>
      <c r="I129" s="12"/>
      <c r="J129" s="9"/>
      <c r="K129" s="9"/>
      <c r="L129" s="10"/>
      <c r="M129" s="6"/>
      <c r="N129" s="85"/>
      <c r="O129" s="86"/>
      <c r="P129" s="12"/>
      <c r="Q129" s="82"/>
      <c r="R129" s="12"/>
      <c r="S129" s="12"/>
      <c r="T129" s="82"/>
      <c r="U129" s="87"/>
      <c r="V129" s="87"/>
      <c r="W129" s="82"/>
      <c r="X129" s="12"/>
      <c r="Y129" s="12"/>
      <c r="Z129" s="83"/>
      <c r="AA129" s="12"/>
      <c r="AB129" s="12"/>
      <c r="AC129" s="11"/>
      <c r="AD129" s="11"/>
    </row>
    <row r="130" spans="2:30" s="1" customFormat="1" x14ac:dyDescent="0.25">
      <c r="B130" s="11"/>
      <c r="C130" s="12"/>
      <c r="D130" s="12"/>
      <c r="E130" s="12"/>
      <c r="F130" s="12"/>
      <c r="G130" s="12"/>
      <c r="H130" s="12"/>
      <c r="I130" s="12"/>
      <c r="J130" s="9"/>
      <c r="K130" s="9"/>
      <c r="L130" s="10"/>
      <c r="M130" s="6"/>
      <c r="N130" s="85"/>
      <c r="O130" s="86"/>
      <c r="P130" s="12"/>
      <c r="Q130" s="82"/>
      <c r="R130" s="12"/>
      <c r="S130" s="12"/>
      <c r="T130" s="82"/>
      <c r="U130" s="87"/>
      <c r="V130" s="87"/>
      <c r="W130" s="82"/>
      <c r="X130" s="12"/>
      <c r="Y130" s="12"/>
      <c r="Z130" s="83"/>
      <c r="AA130" s="12"/>
      <c r="AB130" s="12"/>
      <c r="AC130" s="11"/>
      <c r="AD130" s="11"/>
    </row>
    <row r="131" spans="2:30" s="1" customFormat="1" x14ac:dyDescent="0.25">
      <c r="B131" s="11"/>
      <c r="C131" s="12"/>
      <c r="D131" s="12"/>
      <c r="E131" s="12"/>
      <c r="F131" s="12"/>
      <c r="G131" s="12"/>
      <c r="H131" s="12"/>
      <c r="I131" s="12"/>
      <c r="J131" s="9"/>
      <c r="K131" s="9"/>
      <c r="L131" s="10"/>
      <c r="M131" s="6"/>
      <c r="N131" s="85"/>
      <c r="O131" s="86"/>
      <c r="P131" s="12"/>
      <c r="Q131" s="82"/>
      <c r="R131" s="12"/>
      <c r="S131" s="12"/>
      <c r="T131" s="82"/>
      <c r="U131" s="87"/>
      <c r="V131" s="87"/>
      <c r="W131" s="82"/>
      <c r="X131" s="12"/>
      <c r="Y131" s="12"/>
      <c r="Z131" s="83"/>
      <c r="AA131" s="12"/>
      <c r="AB131" s="12"/>
      <c r="AC131" s="11"/>
      <c r="AD131" s="11"/>
    </row>
    <row r="132" spans="2:30" s="1" customFormat="1" x14ac:dyDescent="0.25">
      <c r="B132" s="11"/>
      <c r="C132" s="12"/>
      <c r="D132" s="12"/>
      <c r="E132" s="12"/>
      <c r="F132" s="12"/>
      <c r="G132" s="12"/>
      <c r="H132" s="12"/>
      <c r="I132" s="12"/>
      <c r="J132" s="9"/>
      <c r="K132" s="9"/>
      <c r="L132" s="10"/>
      <c r="M132" s="6"/>
      <c r="N132" s="85"/>
      <c r="O132" s="86"/>
      <c r="P132" s="12"/>
      <c r="Q132" s="82"/>
      <c r="R132" s="12"/>
      <c r="S132" s="12"/>
      <c r="T132" s="82"/>
      <c r="U132" s="87"/>
      <c r="V132" s="87"/>
      <c r="W132" s="82"/>
      <c r="X132" s="12"/>
      <c r="Y132" s="12"/>
      <c r="Z132" s="83"/>
      <c r="AA132" s="12"/>
      <c r="AB132" s="12"/>
      <c r="AC132" s="11"/>
      <c r="AD132" s="11"/>
    </row>
    <row r="133" spans="2:30" s="1" customFormat="1" x14ac:dyDescent="0.25">
      <c r="B133" s="11"/>
      <c r="C133" s="12"/>
      <c r="D133" s="12"/>
      <c r="E133" s="12"/>
      <c r="F133" s="12"/>
      <c r="G133" s="12"/>
      <c r="H133" s="12"/>
      <c r="I133" s="12"/>
      <c r="J133" s="9"/>
      <c r="K133" s="9"/>
      <c r="L133" s="10"/>
      <c r="M133" s="6"/>
      <c r="N133" s="85"/>
      <c r="O133" s="86"/>
      <c r="P133" s="12"/>
      <c r="Q133" s="82"/>
      <c r="R133" s="12"/>
      <c r="S133" s="12"/>
      <c r="T133" s="82"/>
      <c r="U133" s="87"/>
      <c r="V133" s="87"/>
      <c r="W133" s="82"/>
      <c r="X133" s="12"/>
      <c r="Y133" s="12"/>
      <c r="Z133" s="83"/>
      <c r="AA133" s="12"/>
      <c r="AB133" s="12"/>
      <c r="AC133" s="11"/>
      <c r="AD133" s="11"/>
    </row>
    <row r="134" spans="2:30" s="1" customFormat="1" x14ac:dyDescent="0.25">
      <c r="B134" s="11"/>
      <c r="C134" s="12"/>
      <c r="D134" s="12"/>
      <c r="E134" s="12"/>
      <c r="F134" s="12"/>
      <c r="G134" s="12"/>
      <c r="H134" s="12"/>
      <c r="I134" s="12"/>
      <c r="J134" s="9"/>
      <c r="K134" s="9"/>
      <c r="L134" s="10"/>
      <c r="M134" s="6"/>
      <c r="N134" s="85"/>
      <c r="O134" s="86"/>
      <c r="P134" s="12"/>
      <c r="Q134" s="82"/>
      <c r="R134" s="12"/>
      <c r="S134" s="12"/>
      <c r="T134" s="82"/>
      <c r="U134" s="87"/>
      <c r="V134" s="87"/>
      <c r="W134" s="82"/>
      <c r="X134" s="12"/>
      <c r="Y134" s="12"/>
      <c r="Z134" s="83"/>
      <c r="AA134" s="12"/>
      <c r="AB134" s="12"/>
      <c r="AC134" s="11"/>
      <c r="AD134" s="11"/>
    </row>
    <row r="135" spans="2:30" s="1" customFormat="1" x14ac:dyDescent="0.25">
      <c r="B135" s="11"/>
      <c r="C135" s="12"/>
      <c r="D135" s="12"/>
      <c r="E135" s="12"/>
      <c r="F135" s="12"/>
      <c r="G135" s="12"/>
      <c r="H135" s="12"/>
      <c r="I135" s="12"/>
      <c r="J135" s="9"/>
      <c r="K135" s="9"/>
      <c r="L135" s="10"/>
      <c r="M135" s="6"/>
      <c r="N135" s="85"/>
      <c r="O135" s="86"/>
      <c r="P135" s="12"/>
      <c r="Q135" s="82"/>
      <c r="R135" s="12"/>
      <c r="S135" s="12"/>
      <c r="T135" s="82"/>
      <c r="U135" s="87"/>
      <c r="V135" s="87"/>
      <c r="W135" s="82"/>
      <c r="X135" s="12"/>
      <c r="Y135" s="12"/>
      <c r="Z135" s="83"/>
      <c r="AA135" s="12"/>
      <c r="AB135" s="12"/>
      <c r="AC135" s="11"/>
      <c r="AD135" s="11"/>
    </row>
    <row r="136" spans="2:30" s="1" customFormat="1" x14ac:dyDescent="0.25">
      <c r="B136" s="11"/>
      <c r="C136" s="12"/>
      <c r="D136" s="12"/>
      <c r="E136" s="12"/>
      <c r="F136" s="12"/>
      <c r="G136" s="12"/>
      <c r="H136" s="12"/>
      <c r="I136" s="12"/>
      <c r="J136" s="9"/>
      <c r="K136" s="9"/>
      <c r="L136" s="10"/>
      <c r="M136" s="6"/>
      <c r="N136" s="85"/>
      <c r="O136" s="86"/>
      <c r="P136" s="12"/>
      <c r="Q136" s="82"/>
      <c r="R136" s="12"/>
      <c r="S136" s="12"/>
      <c r="T136" s="82"/>
      <c r="U136" s="87"/>
      <c r="V136" s="87"/>
      <c r="W136" s="82"/>
      <c r="X136" s="12"/>
      <c r="Y136" s="12"/>
      <c r="Z136" s="83"/>
      <c r="AA136" s="12"/>
      <c r="AB136" s="12"/>
      <c r="AC136" s="11"/>
      <c r="AD136" s="11"/>
    </row>
    <row r="137" spans="2:30" s="1" customFormat="1" x14ac:dyDescent="0.25">
      <c r="B137" s="11"/>
      <c r="C137" s="12"/>
      <c r="D137" s="12"/>
      <c r="E137" s="12"/>
      <c r="F137" s="12"/>
      <c r="G137" s="12"/>
      <c r="H137" s="12"/>
      <c r="I137" s="12"/>
      <c r="J137" s="9"/>
      <c r="K137" s="9"/>
      <c r="L137" s="10"/>
      <c r="M137" s="6"/>
      <c r="N137" s="85"/>
      <c r="O137" s="86"/>
      <c r="P137" s="12"/>
      <c r="Q137" s="82"/>
      <c r="R137" s="12"/>
      <c r="S137" s="12"/>
      <c r="T137" s="82"/>
      <c r="U137" s="87"/>
      <c r="V137" s="87"/>
      <c r="W137" s="82"/>
      <c r="X137" s="12"/>
      <c r="Y137" s="12"/>
      <c r="Z137" s="83"/>
      <c r="AA137" s="12"/>
      <c r="AB137" s="12"/>
      <c r="AC137" s="11"/>
      <c r="AD137" s="11"/>
    </row>
    <row r="138" spans="2:30" s="1" customFormat="1" x14ac:dyDescent="0.25">
      <c r="B138" s="11"/>
      <c r="C138" s="12"/>
      <c r="D138" s="12"/>
      <c r="E138" s="12"/>
      <c r="F138" s="12"/>
      <c r="G138" s="12"/>
      <c r="H138" s="12"/>
      <c r="I138" s="12"/>
      <c r="J138" s="9"/>
      <c r="K138" s="9"/>
      <c r="L138" s="10"/>
      <c r="M138" s="6"/>
      <c r="N138" s="85"/>
      <c r="O138" s="86"/>
      <c r="P138" s="12"/>
      <c r="Q138" s="82"/>
      <c r="R138" s="12"/>
      <c r="S138" s="12"/>
      <c r="T138" s="82"/>
      <c r="U138" s="87"/>
      <c r="V138" s="87"/>
      <c r="W138" s="82"/>
      <c r="X138" s="12"/>
      <c r="Y138" s="12"/>
      <c r="Z138" s="83"/>
      <c r="AA138" s="12"/>
      <c r="AB138" s="12"/>
      <c r="AC138" s="11"/>
      <c r="AD138" s="11"/>
    </row>
    <row r="139" spans="2:30" s="1" customFormat="1" x14ac:dyDescent="0.25">
      <c r="B139" s="11"/>
      <c r="C139" s="12"/>
      <c r="D139" s="12"/>
      <c r="E139" s="12"/>
      <c r="F139" s="12"/>
      <c r="G139" s="12"/>
      <c r="H139" s="12"/>
      <c r="I139" s="12"/>
      <c r="J139" s="9"/>
      <c r="K139" s="9"/>
      <c r="L139" s="10"/>
      <c r="M139" s="6"/>
      <c r="N139" s="85"/>
      <c r="O139" s="86"/>
      <c r="P139" s="12"/>
      <c r="Q139" s="82"/>
      <c r="R139" s="12"/>
      <c r="S139" s="12"/>
      <c r="T139" s="82"/>
      <c r="U139" s="87"/>
      <c r="V139" s="87"/>
      <c r="W139" s="82"/>
      <c r="X139" s="12"/>
      <c r="Y139" s="12"/>
      <c r="Z139" s="83"/>
      <c r="AA139" s="12"/>
      <c r="AB139" s="12"/>
      <c r="AC139" s="11"/>
      <c r="AD139" s="11"/>
    </row>
    <row r="140" spans="2:30" s="1" customFormat="1" x14ac:dyDescent="0.25">
      <c r="B140" s="11"/>
      <c r="C140" s="12"/>
      <c r="D140" s="12"/>
      <c r="E140" s="12"/>
      <c r="F140" s="12"/>
      <c r="G140" s="12"/>
      <c r="H140" s="12"/>
      <c r="I140" s="12"/>
      <c r="J140" s="9"/>
      <c r="K140" s="9"/>
      <c r="L140" s="10"/>
      <c r="M140" s="6"/>
      <c r="N140" s="85"/>
      <c r="O140" s="86"/>
      <c r="P140" s="12"/>
      <c r="Q140" s="82"/>
      <c r="R140" s="12"/>
      <c r="S140" s="12"/>
      <c r="T140" s="82"/>
      <c r="U140" s="87"/>
      <c r="V140" s="87"/>
      <c r="W140" s="82"/>
      <c r="X140" s="12"/>
      <c r="Y140" s="12"/>
      <c r="Z140" s="83"/>
      <c r="AA140" s="12"/>
      <c r="AB140" s="12"/>
      <c r="AC140" s="11"/>
      <c r="AD140" s="11"/>
    </row>
    <row r="141" spans="2:30" s="1" customFormat="1" x14ac:dyDescent="0.25">
      <c r="B141" s="11"/>
      <c r="C141" s="12"/>
      <c r="D141" s="12"/>
      <c r="E141" s="12"/>
      <c r="F141" s="12"/>
      <c r="G141" s="12"/>
      <c r="H141" s="12"/>
      <c r="I141" s="12"/>
      <c r="J141" s="9"/>
      <c r="K141" s="9"/>
      <c r="L141" s="10"/>
      <c r="M141" s="6"/>
      <c r="N141" s="85"/>
      <c r="O141" s="86"/>
      <c r="P141" s="12"/>
      <c r="Q141" s="82"/>
      <c r="R141" s="12"/>
      <c r="S141" s="12"/>
      <c r="T141" s="82"/>
      <c r="U141" s="87"/>
      <c r="V141" s="87"/>
      <c r="W141" s="82"/>
      <c r="X141" s="12"/>
      <c r="Y141" s="12"/>
      <c r="Z141" s="83"/>
      <c r="AA141" s="12"/>
      <c r="AB141" s="12"/>
      <c r="AC141" s="11"/>
      <c r="AD141" s="11"/>
    </row>
    <row r="142" spans="2:30" s="1" customFormat="1" x14ac:dyDescent="0.25">
      <c r="B142" s="11"/>
      <c r="C142" s="12"/>
      <c r="D142" s="12"/>
      <c r="E142" s="12"/>
      <c r="F142" s="12"/>
      <c r="G142" s="12"/>
      <c r="H142" s="12"/>
      <c r="I142" s="12"/>
      <c r="J142" s="9"/>
      <c r="K142" s="9"/>
      <c r="L142" s="10"/>
      <c r="M142" s="6"/>
      <c r="N142" s="85"/>
      <c r="O142" s="86"/>
      <c r="P142" s="12"/>
      <c r="Q142" s="82"/>
      <c r="R142" s="12"/>
      <c r="S142" s="12"/>
      <c r="T142" s="82"/>
      <c r="U142" s="87"/>
      <c r="V142" s="87"/>
      <c r="W142" s="82"/>
      <c r="X142" s="12"/>
      <c r="Y142" s="12"/>
      <c r="Z142" s="83"/>
      <c r="AA142" s="12"/>
      <c r="AB142" s="12"/>
      <c r="AC142" s="11"/>
      <c r="AD142" s="11"/>
    </row>
    <row r="143" spans="2:30" s="1" customFormat="1" x14ac:dyDescent="0.25">
      <c r="B143" s="11"/>
      <c r="C143" s="12"/>
      <c r="D143" s="12"/>
      <c r="E143" s="12"/>
      <c r="F143" s="12"/>
      <c r="G143" s="12"/>
      <c r="H143" s="12"/>
      <c r="I143" s="12"/>
      <c r="J143" s="9"/>
      <c r="K143" s="9"/>
      <c r="L143" s="10"/>
      <c r="M143" s="6"/>
      <c r="N143" s="85"/>
      <c r="O143" s="86"/>
      <c r="P143" s="12"/>
      <c r="Q143" s="82"/>
      <c r="R143" s="12"/>
      <c r="S143" s="12"/>
      <c r="T143" s="82"/>
      <c r="U143" s="87"/>
      <c r="V143" s="87"/>
      <c r="W143" s="82"/>
      <c r="X143" s="12"/>
      <c r="Y143" s="12"/>
      <c r="Z143" s="83"/>
      <c r="AA143" s="12"/>
      <c r="AB143" s="12"/>
      <c r="AC143" s="11"/>
      <c r="AD143" s="11"/>
    </row>
    <row r="144" spans="2:30" s="1" customFormat="1" x14ac:dyDescent="0.25">
      <c r="B144" s="11"/>
      <c r="C144" s="12"/>
      <c r="D144" s="12"/>
      <c r="E144" s="12"/>
      <c r="F144" s="12"/>
      <c r="G144" s="12"/>
      <c r="H144" s="12"/>
      <c r="I144" s="12"/>
      <c r="J144" s="9"/>
      <c r="K144" s="9"/>
      <c r="L144" s="10"/>
      <c r="M144" s="6"/>
      <c r="N144" s="85"/>
      <c r="O144" s="86"/>
      <c r="P144" s="12"/>
      <c r="Q144" s="82"/>
      <c r="R144" s="12"/>
      <c r="S144" s="12"/>
      <c r="T144" s="82"/>
      <c r="U144" s="87"/>
      <c r="V144" s="87"/>
      <c r="W144" s="82"/>
      <c r="X144" s="12"/>
      <c r="Y144" s="12"/>
      <c r="Z144" s="83"/>
      <c r="AA144" s="12"/>
      <c r="AB144" s="12"/>
      <c r="AC144" s="11"/>
      <c r="AD144" s="11"/>
    </row>
    <row r="145" spans="2:30" s="1" customFormat="1" x14ac:dyDescent="0.25">
      <c r="B145" s="11"/>
      <c r="C145" s="12"/>
      <c r="D145" s="12"/>
      <c r="E145" s="12"/>
      <c r="F145" s="12"/>
      <c r="G145" s="12"/>
      <c r="H145" s="12"/>
      <c r="I145" s="12"/>
      <c r="J145" s="9"/>
      <c r="K145" s="9"/>
      <c r="L145" s="10"/>
      <c r="M145" s="6"/>
      <c r="N145" s="85"/>
      <c r="O145" s="86"/>
      <c r="P145" s="12"/>
      <c r="Q145" s="82"/>
      <c r="R145" s="12"/>
      <c r="S145" s="12"/>
      <c r="T145" s="82"/>
      <c r="U145" s="87"/>
      <c r="V145" s="87"/>
      <c r="W145" s="82"/>
      <c r="X145" s="12"/>
      <c r="Y145" s="12"/>
      <c r="Z145" s="83"/>
      <c r="AA145" s="12"/>
      <c r="AB145" s="12"/>
      <c r="AC145" s="11"/>
      <c r="AD145" s="11"/>
    </row>
    <row r="146" spans="2:30" s="1" customFormat="1" x14ac:dyDescent="0.25">
      <c r="B146" s="11"/>
      <c r="C146" s="12"/>
      <c r="D146" s="12"/>
      <c r="E146" s="12"/>
      <c r="F146" s="12"/>
      <c r="G146" s="12"/>
      <c r="H146" s="12"/>
      <c r="I146" s="12"/>
      <c r="J146" s="9"/>
      <c r="K146" s="9"/>
      <c r="L146" s="10"/>
      <c r="M146" s="6"/>
      <c r="N146" s="85"/>
      <c r="O146" s="86"/>
      <c r="P146" s="12"/>
      <c r="Q146" s="82"/>
      <c r="R146" s="12"/>
      <c r="S146" s="12"/>
      <c r="T146" s="82"/>
      <c r="U146" s="87"/>
      <c r="V146" s="87"/>
      <c r="W146" s="82"/>
      <c r="X146" s="12"/>
      <c r="Y146" s="12"/>
      <c r="Z146" s="83"/>
      <c r="AA146" s="12"/>
      <c r="AB146" s="12"/>
      <c r="AC146" s="11"/>
      <c r="AD146" s="11"/>
    </row>
    <row r="147" spans="2:30" s="1" customFormat="1" x14ac:dyDescent="0.25">
      <c r="B147" s="11"/>
      <c r="C147" s="12"/>
      <c r="D147" s="12"/>
      <c r="E147" s="12"/>
      <c r="F147" s="12"/>
      <c r="G147" s="12"/>
      <c r="H147" s="12"/>
      <c r="I147" s="12"/>
      <c r="J147" s="9"/>
      <c r="K147" s="9"/>
      <c r="L147" s="10"/>
      <c r="M147" s="6"/>
      <c r="N147" s="85"/>
      <c r="O147" s="86"/>
      <c r="P147" s="12"/>
      <c r="Q147" s="82"/>
      <c r="R147" s="12"/>
      <c r="S147" s="12"/>
      <c r="T147" s="82"/>
      <c r="U147" s="87"/>
      <c r="V147" s="87"/>
      <c r="W147" s="82"/>
      <c r="X147" s="12"/>
      <c r="Y147" s="12"/>
      <c r="Z147" s="83"/>
      <c r="AA147" s="12"/>
      <c r="AB147" s="12"/>
      <c r="AC147" s="11"/>
      <c r="AD147" s="11"/>
    </row>
    <row r="148" spans="2:30" s="1" customFormat="1" x14ac:dyDescent="0.25">
      <c r="B148" s="11"/>
      <c r="C148" s="12"/>
      <c r="D148" s="12"/>
      <c r="E148" s="12"/>
      <c r="F148" s="12"/>
      <c r="G148" s="12"/>
      <c r="H148" s="12"/>
      <c r="I148" s="12"/>
      <c r="J148" s="9"/>
      <c r="K148" s="9"/>
      <c r="L148" s="10"/>
      <c r="M148" s="6"/>
      <c r="N148" s="85"/>
      <c r="O148" s="86"/>
      <c r="P148" s="12"/>
      <c r="Q148" s="82"/>
      <c r="R148" s="12"/>
      <c r="S148" s="12"/>
      <c r="T148" s="82"/>
      <c r="U148" s="87"/>
      <c r="V148" s="87"/>
      <c r="W148" s="82"/>
      <c r="X148" s="12"/>
      <c r="Y148" s="12"/>
      <c r="Z148" s="83"/>
      <c r="AA148" s="12"/>
      <c r="AB148" s="12"/>
      <c r="AC148" s="11"/>
      <c r="AD148" s="11"/>
    </row>
    <row r="149" spans="2:30" s="1" customFormat="1" x14ac:dyDescent="0.25">
      <c r="B149" s="11"/>
      <c r="C149" s="12"/>
      <c r="D149" s="12"/>
      <c r="E149" s="12"/>
      <c r="F149" s="12"/>
      <c r="G149" s="12"/>
      <c r="H149" s="12"/>
      <c r="I149" s="12"/>
      <c r="J149" s="9"/>
      <c r="K149" s="9"/>
      <c r="L149" s="10"/>
      <c r="M149" s="6"/>
      <c r="N149" s="85"/>
      <c r="O149" s="86"/>
      <c r="P149" s="12"/>
      <c r="Q149" s="82"/>
      <c r="R149" s="12"/>
      <c r="S149" s="12"/>
      <c r="T149" s="82"/>
      <c r="U149" s="87"/>
      <c r="V149" s="87"/>
      <c r="W149" s="82"/>
      <c r="X149" s="12"/>
      <c r="Y149" s="12"/>
      <c r="Z149" s="83"/>
      <c r="AA149" s="12"/>
      <c r="AB149" s="12"/>
      <c r="AC149" s="11"/>
      <c r="AD149" s="11"/>
    </row>
    <row r="150" spans="2:30" s="1" customFormat="1" x14ac:dyDescent="0.25">
      <c r="B150" s="11"/>
      <c r="C150" s="12"/>
      <c r="D150" s="12"/>
      <c r="E150" s="12"/>
      <c r="F150" s="12"/>
      <c r="G150" s="12"/>
      <c r="H150" s="12"/>
      <c r="I150" s="12"/>
      <c r="J150" s="9"/>
      <c r="K150" s="9"/>
      <c r="L150" s="10"/>
      <c r="M150" s="6"/>
      <c r="N150" s="85"/>
      <c r="O150" s="86"/>
      <c r="P150" s="12"/>
      <c r="Q150" s="82"/>
      <c r="R150" s="12"/>
      <c r="S150" s="12"/>
      <c r="T150" s="82"/>
      <c r="U150" s="87"/>
      <c r="V150" s="87"/>
      <c r="W150" s="82"/>
      <c r="X150" s="12"/>
      <c r="Y150" s="12"/>
      <c r="Z150" s="83"/>
      <c r="AA150" s="12"/>
      <c r="AB150" s="12"/>
      <c r="AC150" s="11"/>
      <c r="AD150" s="11"/>
    </row>
    <row r="151" spans="2:30" s="1" customFormat="1" x14ac:dyDescent="0.25">
      <c r="B151" s="11"/>
      <c r="C151" s="12"/>
      <c r="D151" s="12"/>
      <c r="E151" s="12"/>
      <c r="F151" s="12"/>
      <c r="G151" s="12"/>
      <c r="H151" s="12"/>
      <c r="I151" s="12"/>
      <c r="J151" s="9"/>
      <c r="K151" s="9"/>
      <c r="L151" s="10"/>
      <c r="M151" s="6"/>
      <c r="N151" s="85"/>
      <c r="O151" s="86"/>
      <c r="P151" s="12"/>
      <c r="Q151" s="82"/>
      <c r="R151" s="12"/>
      <c r="S151" s="12"/>
      <c r="T151" s="82"/>
      <c r="U151" s="87"/>
      <c r="V151" s="87"/>
      <c r="W151" s="82"/>
      <c r="X151" s="12"/>
      <c r="Y151" s="12"/>
      <c r="Z151" s="83"/>
      <c r="AA151" s="12"/>
      <c r="AB151" s="12"/>
      <c r="AC151" s="11"/>
      <c r="AD151" s="11"/>
    </row>
    <row r="152" spans="2:30" s="1" customFormat="1" x14ac:dyDescent="0.25">
      <c r="B152" s="11"/>
      <c r="C152" s="12"/>
      <c r="D152" s="12"/>
      <c r="E152" s="12"/>
      <c r="F152" s="12"/>
      <c r="G152" s="12"/>
      <c r="H152" s="12"/>
      <c r="I152" s="12"/>
      <c r="J152" s="9"/>
      <c r="K152" s="9"/>
      <c r="L152" s="10"/>
      <c r="M152" s="6"/>
      <c r="N152" s="85"/>
      <c r="O152" s="86"/>
      <c r="P152" s="12"/>
      <c r="Q152" s="82"/>
      <c r="R152" s="12"/>
      <c r="S152" s="12"/>
      <c r="T152" s="82"/>
      <c r="U152" s="87"/>
      <c r="V152" s="87"/>
      <c r="W152" s="82"/>
      <c r="X152" s="12"/>
      <c r="Y152" s="12"/>
      <c r="Z152" s="83"/>
      <c r="AA152" s="12"/>
      <c r="AB152" s="12"/>
      <c r="AC152" s="11"/>
      <c r="AD152" s="11"/>
    </row>
    <row r="153" spans="2:30" s="1" customFormat="1" x14ac:dyDescent="0.25">
      <c r="B153" s="11"/>
      <c r="C153" s="12"/>
      <c r="D153" s="12"/>
      <c r="E153" s="12"/>
      <c r="F153" s="12"/>
      <c r="G153" s="12"/>
      <c r="H153" s="12"/>
      <c r="I153" s="12"/>
      <c r="J153" s="9"/>
      <c r="K153" s="9"/>
      <c r="L153" s="10"/>
      <c r="M153" s="6"/>
      <c r="N153" s="85"/>
      <c r="O153" s="86"/>
      <c r="P153" s="12"/>
      <c r="Q153" s="82"/>
      <c r="R153" s="12"/>
      <c r="S153" s="12"/>
      <c r="T153" s="82"/>
      <c r="U153" s="87"/>
      <c r="V153" s="87"/>
      <c r="W153" s="82"/>
      <c r="X153" s="12"/>
      <c r="Y153" s="12"/>
      <c r="Z153" s="83"/>
      <c r="AA153" s="12"/>
      <c r="AB153" s="12"/>
      <c r="AC153" s="11"/>
      <c r="AD153" s="11"/>
    </row>
    <row r="154" spans="2:30" s="1" customFormat="1" x14ac:dyDescent="0.25">
      <c r="B154" s="11"/>
      <c r="C154" s="12"/>
      <c r="D154" s="12"/>
      <c r="E154" s="12"/>
      <c r="F154" s="12"/>
      <c r="G154" s="12"/>
      <c r="H154" s="12"/>
      <c r="I154" s="12"/>
      <c r="J154" s="9"/>
      <c r="K154" s="9"/>
      <c r="L154" s="10"/>
      <c r="M154" s="6"/>
      <c r="N154" s="85"/>
      <c r="O154" s="86"/>
      <c r="P154" s="12"/>
      <c r="Q154" s="82"/>
      <c r="R154" s="12"/>
      <c r="S154" s="12"/>
      <c r="T154" s="82"/>
      <c r="U154" s="87"/>
      <c r="V154" s="87"/>
      <c r="W154" s="82"/>
      <c r="X154" s="12"/>
      <c r="Y154" s="12"/>
      <c r="Z154" s="83"/>
      <c r="AA154" s="12"/>
      <c r="AB154" s="12"/>
      <c r="AC154" s="11"/>
      <c r="AD154" s="11"/>
    </row>
    <row r="155" spans="2:30" s="1" customFormat="1" x14ac:dyDescent="0.25">
      <c r="B155" s="11"/>
      <c r="C155" s="12"/>
      <c r="D155" s="12"/>
      <c r="E155" s="12"/>
      <c r="F155" s="12"/>
      <c r="G155" s="12"/>
      <c r="H155" s="12"/>
      <c r="I155" s="12"/>
      <c r="J155" s="9"/>
      <c r="K155" s="9"/>
      <c r="L155" s="10"/>
      <c r="M155" s="6"/>
      <c r="N155" s="85"/>
      <c r="O155" s="86"/>
      <c r="P155" s="12"/>
      <c r="Q155" s="82"/>
      <c r="R155" s="12"/>
      <c r="S155" s="12"/>
      <c r="T155" s="82"/>
      <c r="U155" s="87"/>
      <c r="V155" s="87"/>
      <c r="W155" s="82"/>
      <c r="X155" s="12"/>
      <c r="Y155" s="12"/>
      <c r="Z155" s="83"/>
      <c r="AA155" s="12"/>
      <c r="AB155" s="12"/>
      <c r="AC155" s="11"/>
      <c r="AD155" s="11"/>
    </row>
    <row r="156" spans="2:30" s="1" customFormat="1" x14ac:dyDescent="0.25">
      <c r="B156" s="11"/>
      <c r="C156" s="12"/>
      <c r="D156" s="12"/>
      <c r="E156" s="12"/>
      <c r="F156" s="12"/>
      <c r="G156" s="12"/>
      <c r="H156" s="12"/>
      <c r="I156" s="12"/>
      <c r="J156" s="9"/>
      <c r="K156" s="9"/>
      <c r="L156" s="10"/>
      <c r="M156" s="6"/>
      <c r="N156" s="85"/>
      <c r="O156" s="86"/>
      <c r="P156" s="12"/>
      <c r="Q156" s="82"/>
      <c r="R156" s="12"/>
      <c r="S156" s="12"/>
      <c r="T156" s="82"/>
      <c r="U156" s="87"/>
      <c r="V156" s="87"/>
      <c r="W156" s="82"/>
      <c r="X156" s="12"/>
      <c r="Y156" s="12"/>
      <c r="Z156" s="83"/>
      <c r="AA156" s="12"/>
      <c r="AB156" s="12"/>
      <c r="AC156" s="11"/>
      <c r="AD156" s="11"/>
    </row>
    <row r="157" spans="2:30" s="1" customFormat="1" x14ac:dyDescent="0.25">
      <c r="B157" s="11"/>
      <c r="C157" s="12"/>
      <c r="D157" s="12"/>
      <c r="E157" s="12"/>
      <c r="F157" s="12"/>
      <c r="G157" s="12"/>
      <c r="H157" s="12"/>
      <c r="I157" s="12"/>
      <c r="J157" s="9"/>
      <c r="K157" s="9"/>
      <c r="L157" s="10"/>
      <c r="M157" s="6"/>
      <c r="N157" s="85"/>
      <c r="O157" s="86"/>
      <c r="P157" s="12"/>
      <c r="Q157" s="82"/>
      <c r="R157" s="12"/>
      <c r="S157" s="12"/>
      <c r="T157" s="82"/>
      <c r="U157" s="87"/>
      <c r="V157" s="87"/>
      <c r="W157" s="82"/>
      <c r="X157" s="12"/>
      <c r="Y157" s="12"/>
      <c r="Z157" s="83"/>
      <c r="AA157" s="12"/>
      <c r="AB157" s="12"/>
      <c r="AC157" s="11"/>
      <c r="AD157" s="11"/>
    </row>
    <row r="158" spans="2:30" s="1" customFormat="1" x14ac:dyDescent="0.25">
      <c r="B158" s="11"/>
      <c r="C158" s="12"/>
      <c r="D158" s="12"/>
      <c r="E158" s="12"/>
      <c r="F158" s="12"/>
      <c r="G158" s="12"/>
      <c r="H158" s="12"/>
      <c r="I158" s="12"/>
      <c r="J158" s="9"/>
      <c r="K158" s="9"/>
      <c r="L158" s="10"/>
      <c r="M158" s="6"/>
      <c r="N158" s="85"/>
      <c r="O158" s="86"/>
      <c r="P158" s="12"/>
      <c r="Q158" s="82"/>
      <c r="R158" s="12"/>
      <c r="S158" s="12"/>
      <c r="T158" s="82"/>
      <c r="U158" s="87"/>
      <c r="V158" s="87"/>
      <c r="W158" s="82"/>
      <c r="X158" s="12"/>
      <c r="Y158" s="12"/>
      <c r="Z158" s="83"/>
      <c r="AA158" s="12"/>
      <c r="AB158" s="12"/>
      <c r="AC158" s="11"/>
      <c r="AD158" s="11"/>
    </row>
    <row r="159" spans="2:30" s="1" customFormat="1" x14ac:dyDescent="0.25">
      <c r="B159" s="11"/>
      <c r="C159" s="12"/>
      <c r="D159" s="12"/>
      <c r="E159" s="12"/>
      <c r="F159" s="12"/>
      <c r="G159" s="12"/>
      <c r="H159" s="12"/>
      <c r="I159" s="12"/>
      <c r="J159" s="9"/>
      <c r="K159" s="9"/>
      <c r="L159" s="10"/>
      <c r="M159" s="6"/>
      <c r="N159" s="85"/>
      <c r="O159" s="86"/>
      <c r="P159" s="12"/>
      <c r="Q159" s="82"/>
      <c r="R159" s="12"/>
      <c r="S159" s="12"/>
      <c r="T159" s="82"/>
      <c r="U159" s="87"/>
      <c r="V159" s="87"/>
      <c r="W159" s="82"/>
      <c r="X159" s="12"/>
      <c r="Y159" s="12"/>
      <c r="Z159" s="83"/>
      <c r="AA159" s="12"/>
      <c r="AB159" s="12"/>
      <c r="AC159" s="11"/>
      <c r="AD159" s="11"/>
    </row>
    <row r="160" spans="2:30" s="1" customFormat="1" x14ac:dyDescent="0.25">
      <c r="B160" s="11"/>
      <c r="C160" s="12"/>
      <c r="D160" s="12"/>
      <c r="E160" s="12"/>
      <c r="F160" s="12"/>
      <c r="G160" s="12"/>
      <c r="H160" s="12"/>
      <c r="I160" s="12"/>
      <c r="J160" s="9"/>
      <c r="K160" s="9"/>
      <c r="L160" s="10"/>
      <c r="M160" s="6"/>
      <c r="N160" s="85"/>
      <c r="O160" s="86"/>
      <c r="P160" s="12"/>
      <c r="Q160" s="82"/>
      <c r="R160" s="12"/>
      <c r="S160" s="12"/>
      <c r="T160" s="82"/>
      <c r="U160" s="87"/>
      <c r="V160" s="87"/>
      <c r="W160" s="82"/>
      <c r="X160" s="12"/>
      <c r="Y160" s="12"/>
      <c r="Z160" s="83"/>
      <c r="AA160" s="12"/>
      <c r="AB160" s="12"/>
      <c r="AC160" s="11"/>
      <c r="AD160" s="11"/>
    </row>
    <row r="161" spans="2:30" s="1" customFormat="1" x14ac:dyDescent="0.25">
      <c r="B161" s="11"/>
      <c r="C161" s="12"/>
      <c r="D161" s="12"/>
      <c r="E161" s="12"/>
      <c r="F161" s="12"/>
      <c r="G161" s="12"/>
      <c r="H161" s="12"/>
      <c r="I161" s="12"/>
      <c r="J161" s="9"/>
      <c r="K161" s="9"/>
      <c r="L161" s="10"/>
      <c r="M161" s="6"/>
      <c r="N161" s="85"/>
      <c r="O161" s="86"/>
      <c r="P161" s="12"/>
      <c r="Q161" s="82"/>
      <c r="R161" s="12"/>
      <c r="S161" s="12"/>
      <c r="T161" s="82"/>
      <c r="U161" s="87"/>
      <c r="V161" s="87"/>
      <c r="W161" s="82"/>
      <c r="X161" s="12"/>
      <c r="Y161" s="12"/>
      <c r="Z161" s="83"/>
      <c r="AA161" s="12"/>
      <c r="AB161" s="12"/>
      <c r="AC161" s="11"/>
      <c r="AD161" s="11"/>
    </row>
    <row r="162" spans="2:30" s="1" customFormat="1" x14ac:dyDescent="0.25">
      <c r="B162" s="11"/>
      <c r="C162" s="12"/>
      <c r="D162" s="12"/>
      <c r="E162" s="12"/>
      <c r="F162" s="12"/>
      <c r="G162" s="12"/>
      <c r="H162" s="12"/>
      <c r="I162" s="12"/>
      <c r="J162" s="9"/>
      <c r="K162" s="9"/>
      <c r="L162" s="10"/>
      <c r="M162" s="6"/>
      <c r="N162" s="85"/>
      <c r="O162" s="86"/>
      <c r="P162" s="12"/>
      <c r="Q162" s="82"/>
      <c r="R162" s="12"/>
      <c r="S162" s="12"/>
      <c r="T162" s="82"/>
      <c r="U162" s="87"/>
      <c r="V162" s="87"/>
      <c r="W162" s="82"/>
      <c r="X162" s="12"/>
      <c r="Y162" s="12"/>
      <c r="Z162" s="83"/>
      <c r="AA162" s="12"/>
      <c r="AB162" s="12"/>
      <c r="AC162" s="11"/>
      <c r="AD162" s="11"/>
    </row>
    <row r="163" spans="2:30" s="1" customFormat="1" x14ac:dyDescent="0.25">
      <c r="B163" s="11"/>
      <c r="C163" s="12"/>
      <c r="D163" s="12"/>
      <c r="E163" s="12"/>
      <c r="F163" s="12"/>
      <c r="G163" s="12"/>
      <c r="H163" s="12"/>
      <c r="I163" s="12"/>
      <c r="J163" s="9"/>
      <c r="K163" s="9"/>
      <c r="L163" s="10"/>
      <c r="M163" s="6"/>
      <c r="N163" s="85"/>
      <c r="O163" s="86"/>
      <c r="P163" s="12"/>
      <c r="Q163" s="82"/>
      <c r="R163" s="12"/>
      <c r="S163" s="12"/>
      <c r="T163" s="82"/>
      <c r="U163" s="87"/>
      <c r="V163" s="87"/>
      <c r="W163" s="82"/>
      <c r="X163" s="12"/>
      <c r="Y163" s="12"/>
      <c r="Z163" s="83"/>
      <c r="AA163" s="12"/>
      <c r="AB163" s="12"/>
      <c r="AC163" s="11"/>
      <c r="AD163" s="11"/>
    </row>
    <row r="164" spans="2:30" s="1" customFormat="1" x14ac:dyDescent="0.25">
      <c r="B164" s="11"/>
      <c r="C164" s="12"/>
      <c r="D164" s="12"/>
      <c r="E164" s="12"/>
      <c r="F164" s="12"/>
      <c r="G164" s="12"/>
      <c r="H164" s="12"/>
      <c r="I164" s="12"/>
      <c r="J164" s="9"/>
      <c r="K164" s="9"/>
      <c r="L164" s="10"/>
      <c r="M164" s="6"/>
      <c r="N164" s="85"/>
      <c r="O164" s="86"/>
      <c r="P164" s="12"/>
      <c r="Q164" s="82"/>
      <c r="R164" s="12"/>
      <c r="S164" s="12"/>
      <c r="T164" s="82"/>
      <c r="U164" s="87"/>
      <c r="V164" s="87"/>
      <c r="W164" s="82"/>
      <c r="X164" s="12"/>
      <c r="Y164" s="12"/>
      <c r="Z164" s="83"/>
      <c r="AA164" s="12"/>
      <c r="AB164" s="12"/>
      <c r="AC164" s="11"/>
      <c r="AD164" s="11"/>
    </row>
    <row r="165" spans="2:30" s="1" customFormat="1" x14ac:dyDescent="0.25">
      <c r="B165" s="11"/>
      <c r="C165" s="12"/>
      <c r="D165" s="12"/>
      <c r="E165" s="12"/>
      <c r="F165" s="12"/>
      <c r="G165" s="12"/>
      <c r="H165" s="12"/>
      <c r="I165" s="12"/>
      <c r="J165" s="9"/>
      <c r="K165" s="9"/>
      <c r="L165" s="10"/>
      <c r="M165" s="6"/>
      <c r="N165" s="85"/>
      <c r="O165" s="86"/>
      <c r="P165" s="12"/>
      <c r="Q165" s="82"/>
      <c r="R165" s="12"/>
      <c r="S165" s="12"/>
      <c r="T165" s="82"/>
      <c r="U165" s="87"/>
      <c r="V165" s="87"/>
      <c r="W165" s="82"/>
      <c r="X165" s="12"/>
      <c r="Y165" s="12"/>
      <c r="Z165" s="83"/>
      <c r="AA165" s="12"/>
      <c r="AB165" s="12"/>
      <c r="AC165" s="11"/>
      <c r="AD165" s="11"/>
    </row>
    <row r="166" spans="2:30" s="1" customFormat="1" x14ac:dyDescent="0.25">
      <c r="B166" s="11"/>
      <c r="C166" s="12"/>
      <c r="D166" s="12"/>
      <c r="E166" s="12"/>
      <c r="F166" s="12"/>
      <c r="G166" s="12"/>
      <c r="H166" s="12"/>
      <c r="I166" s="12"/>
      <c r="J166" s="9"/>
      <c r="K166" s="9"/>
      <c r="L166" s="10"/>
      <c r="M166" s="6"/>
      <c r="N166" s="85"/>
      <c r="O166" s="86"/>
      <c r="P166" s="12"/>
      <c r="Q166" s="82"/>
      <c r="R166" s="12"/>
      <c r="S166" s="12"/>
      <c r="T166" s="82"/>
      <c r="U166" s="87"/>
      <c r="V166" s="87"/>
      <c r="W166" s="82"/>
      <c r="X166" s="12"/>
      <c r="Y166" s="12"/>
      <c r="Z166" s="83"/>
      <c r="AA166" s="12"/>
      <c r="AB166" s="12"/>
      <c r="AC166" s="11"/>
      <c r="AD166" s="11"/>
    </row>
    <row r="167" spans="2:30" s="1" customFormat="1" x14ac:dyDescent="0.25">
      <c r="B167" s="11"/>
      <c r="C167" s="12"/>
      <c r="D167" s="12"/>
      <c r="E167" s="12"/>
      <c r="F167" s="12"/>
      <c r="G167" s="12"/>
      <c r="H167" s="12"/>
      <c r="I167" s="12"/>
      <c r="J167" s="9"/>
      <c r="K167" s="9"/>
      <c r="L167" s="10"/>
      <c r="M167" s="6"/>
      <c r="N167" s="85"/>
      <c r="O167" s="86"/>
      <c r="P167" s="12"/>
      <c r="Q167" s="82"/>
      <c r="R167" s="12"/>
      <c r="S167" s="12"/>
      <c r="T167" s="82"/>
      <c r="U167" s="87"/>
      <c r="V167" s="87"/>
      <c r="W167" s="82"/>
      <c r="X167" s="12"/>
      <c r="Y167" s="12"/>
      <c r="Z167" s="83"/>
      <c r="AA167" s="12"/>
      <c r="AB167" s="12"/>
      <c r="AC167" s="11"/>
      <c r="AD167" s="11"/>
    </row>
    <row r="168" spans="2:30" s="1" customFormat="1" x14ac:dyDescent="0.25">
      <c r="B168" s="11"/>
      <c r="C168" s="12"/>
      <c r="D168" s="12"/>
      <c r="E168" s="12"/>
      <c r="F168" s="12"/>
      <c r="G168" s="12"/>
      <c r="H168" s="12"/>
      <c r="I168" s="12"/>
      <c r="J168" s="9"/>
      <c r="K168" s="9"/>
      <c r="L168" s="10"/>
      <c r="M168" s="6"/>
      <c r="N168" s="85"/>
      <c r="O168" s="86"/>
      <c r="P168" s="12"/>
      <c r="Q168" s="82"/>
      <c r="R168" s="12"/>
      <c r="S168" s="12"/>
      <c r="T168" s="82"/>
      <c r="U168" s="87"/>
      <c r="V168" s="87"/>
      <c r="W168" s="82"/>
      <c r="X168" s="12"/>
      <c r="Y168" s="12"/>
      <c r="Z168" s="83"/>
      <c r="AA168" s="12"/>
      <c r="AB168" s="12"/>
      <c r="AC168" s="11"/>
      <c r="AD168" s="11"/>
    </row>
    <row r="169" spans="2:30" s="1" customFormat="1" x14ac:dyDescent="0.25">
      <c r="B169" s="11"/>
      <c r="C169" s="12"/>
      <c r="D169" s="12"/>
      <c r="E169" s="12"/>
      <c r="F169" s="12"/>
      <c r="G169" s="12"/>
      <c r="H169" s="12"/>
      <c r="I169" s="12"/>
      <c r="J169" s="9"/>
      <c r="K169" s="9"/>
      <c r="L169" s="10"/>
      <c r="M169" s="6"/>
      <c r="N169" s="85"/>
      <c r="O169" s="86"/>
      <c r="P169" s="12"/>
      <c r="Q169" s="82"/>
      <c r="R169" s="12"/>
      <c r="S169" s="12"/>
      <c r="T169" s="82"/>
      <c r="U169" s="87"/>
      <c r="V169" s="87"/>
      <c r="W169" s="82"/>
      <c r="X169" s="12"/>
      <c r="Y169" s="12"/>
      <c r="Z169" s="83"/>
      <c r="AA169" s="12"/>
      <c r="AB169" s="12"/>
      <c r="AC169" s="11"/>
      <c r="AD169" s="11"/>
    </row>
    <row r="170" spans="2:30" s="1" customFormat="1" x14ac:dyDescent="0.25">
      <c r="B170" s="11"/>
      <c r="C170" s="12"/>
      <c r="D170" s="12"/>
      <c r="E170" s="12"/>
      <c r="F170" s="12"/>
      <c r="G170" s="12"/>
      <c r="H170" s="12"/>
      <c r="I170" s="12"/>
      <c r="J170" s="9"/>
      <c r="K170" s="9"/>
      <c r="L170" s="10"/>
      <c r="M170" s="6"/>
      <c r="N170" s="85"/>
      <c r="O170" s="86"/>
      <c r="P170" s="12"/>
      <c r="Q170" s="82"/>
      <c r="R170" s="12"/>
      <c r="S170" s="12"/>
      <c r="T170" s="82"/>
      <c r="U170" s="87"/>
      <c r="V170" s="87"/>
      <c r="W170" s="82"/>
      <c r="X170" s="12"/>
      <c r="Y170" s="12"/>
      <c r="Z170" s="83"/>
      <c r="AA170" s="12"/>
      <c r="AB170" s="12"/>
      <c r="AC170" s="11"/>
      <c r="AD170" s="11"/>
    </row>
    <row r="171" spans="2:30" s="1" customFormat="1" x14ac:dyDescent="0.25">
      <c r="B171" s="11"/>
      <c r="C171" s="12"/>
      <c r="D171" s="12"/>
      <c r="E171" s="12"/>
      <c r="F171" s="12"/>
      <c r="G171" s="12"/>
      <c r="H171" s="12"/>
      <c r="I171" s="12"/>
      <c r="J171" s="9"/>
      <c r="K171" s="9"/>
      <c r="L171" s="10"/>
      <c r="M171" s="6"/>
      <c r="N171" s="85"/>
      <c r="O171" s="86"/>
      <c r="P171" s="12"/>
      <c r="Q171" s="82"/>
      <c r="R171" s="12"/>
      <c r="S171" s="12"/>
      <c r="T171" s="82"/>
      <c r="U171" s="87"/>
      <c r="V171" s="87"/>
      <c r="W171" s="82"/>
      <c r="X171" s="12"/>
      <c r="Y171" s="12"/>
      <c r="Z171" s="83"/>
      <c r="AA171" s="12"/>
      <c r="AB171" s="12"/>
      <c r="AC171" s="11"/>
      <c r="AD171" s="11"/>
    </row>
    <row r="172" spans="2:30" s="1" customFormat="1" x14ac:dyDescent="0.25">
      <c r="B172" s="11"/>
      <c r="C172" s="12"/>
      <c r="D172" s="12"/>
      <c r="E172" s="12"/>
      <c r="F172" s="12"/>
      <c r="G172" s="12"/>
      <c r="H172" s="12"/>
      <c r="I172" s="12"/>
      <c r="J172" s="9"/>
      <c r="K172" s="9"/>
      <c r="L172" s="10"/>
      <c r="M172" s="6"/>
      <c r="N172" s="85"/>
      <c r="O172" s="86"/>
      <c r="P172" s="12"/>
      <c r="Q172" s="82"/>
      <c r="R172" s="12"/>
      <c r="S172" s="12"/>
      <c r="T172" s="82"/>
      <c r="U172" s="87"/>
      <c r="V172" s="87"/>
      <c r="W172" s="82"/>
      <c r="X172" s="12"/>
      <c r="Y172" s="12"/>
      <c r="Z172" s="83"/>
      <c r="AA172" s="12"/>
      <c r="AB172" s="12"/>
      <c r="AC172" s="11"/>
      <c r="AD172" s="11"/>
    </row>
    <row r="173" spans="2:30" s="1" customFormat="1" x14ac:dyDescent="0.25">
      <c r="B173" s="11"/>
      <c r="C173" s="12"/>
      <c r="D173" s="12"/>
      <c r="E173" s="12"/>
      <c r="F173" s="12"/>
      <c r="G173" s="12"/>
      <c r="H173" s="12"/>
      <c r="I173" s="12"/>
      <c r="J173" s="9"/>
      <c r="K173" s="9"/>
      <c r="L173" s="10"/>
      <c r="M173" s="6"/>
      <c r="N173" s="85"/>
      <c r="O173" s="86"/>
      <c r="P173" s="12"/>
      <c r="Q173" s="82"/>
      <c r="R173" s="12"/>
      <c r="S173" s="12"/>
      <c r="T173" s="82"/>
      <c r="U173" s="87"/>
      <c r="V173" s="87"/>
      <c r="W173" s="82"/>
      <c r="X173" s="12"/>
      <c r="Y173" s="12"/>
      <c r="Z173" s="83"/>
      <c r="AA173" s="12"/>
      <c r="AB173" s="12"/>
      <c r="AC173" s="11"/>
      <c r="AD173" s="11"/>
    </row>
    <row r="174" spans="2:30" s="1" customFormat="1" x14ac:dyDescent="0.25">
      <c r="B174" s="11"/>
      <c r="C174" s="12"/>
      <c r="D174" s="12"/>
      <c r="E174" s="12"/>
      <c r="F174" s="12"/>
      <c r="G174" s="12"/>
      <c r="H174" s="12"/>
      <c r="I174" s="12"/>
      <c r="J174" s="9"/>
      <c r="K174" s="9"/>
      <c r="L174" s="10"/>
      <c r="M174" s="6"/>
      <c r="N174" s="85"/>
      <c r="O174" s="86"/>
      <c r="P174" s="12"/>
      <c r="Q174" s="82"/>
      <c r="R174" s="12"/>
      <c r="S174" s="12"/>
      <c r="T174" s="82"/>
      <c r="U174" s="87"/>
      <c r="V174" s="87"/>
      <c r="W174" s="82"/>
      <c r="X174" s="12"/>
      <c r="Y174" s="12"/>
      <c r="Z174" s="83"/>
      <c r="AA174" s="12"/>
      <c r="AB174" s="12"/>
      <c r="AC174" s="11"/>
      <c r="AD174" s="11"/>
    </row>
    <row r="175" spans="2:30" s="1" customFormat="1" x14ac:dyDescent="0.25">
      <c r="B175" s="11"/>
      <c r="C175" s="12"/>
      <c r="D175" s="12"/>
      <c r="E175" s="12"/>
      <c r="F175" s="12"/>
      <c r="G175" s="12"/>
      <c r="H175" s="12"/>
      <c r="I175" s="12"/>
      <c r="J175" s="9"/>
      <c r="K175" s="9"/>
      <c r="L175" s="10"/>
      <c r="M175" s="6"/>
      <c r="N175" s="85"/>
      <c r="O175" s="86"/>
      <c r="P175" s="12"/>
      <c r="Q175" s="82"/>
      <c r="R175" s="12"/>
      <c r="S175" s="12"/>
      <c r="T175" s="82"/>
      <c r="U175" s="87"/>
      <c r="V175" s="87"/>
      <c r="W175" s="82"/>
      <c r="X175" s="12"/>
      <c r="Y175" s="12"/>
      <c r="Z175" s="83"/>
      <c r="AA175" s="12"/>
      <c r="AB175" s="12"/>
      <c r="AC175" s="11"/>
      <c r="AD175" s="11"/>
    </row>
    <row r="176" spans="2:30" s="1" customFormat="1" x14ac:dyDescent="0.25">
      <c r="B176" s="11"/>
      <c r="C176" s="12"/>
      <c r="D176" s="12"/>
      <c r="E176" s="12"/>
      <c r="F176" s="12"/>
      <c r="G176" s="12"/>
      <c r="H176" s="12"/>
      <c r="I176" s="12"/>
      <c r="J176" s="9"/>
      <c r="K176" s="9"/>
      <c r="L176" s="10"/>
      <c r="M176" s="6"/>
      <c r="N176" s="85"/>
      <c r="O176" s="86"/>
      <c r="P176" s="12"/>
      <c r="Q176" s="82"/>
      <c r="R176" s="12"/>
      <c r="S176" s="12"/>
      <c r="T176" s="82"/>
      <c r="U176" s="87"/>
      <c r="V176" s="87"/>
      <c r="W176" s="82"/>
      <c r="X176" s="12"/>
      <c r="Y176" s="12"/>
      <c r="Z176" s="83"/>
      <c r="AA176" s="12"/>
      <c r="AB176" s="12"/>
      <c r="AC176" s="11"/>
      <c r="AD176" s="11"/>
    </row>
    <row r="177" spans="2:30" s="1" customFormat="1" x14ac:dyDescent="0.25">
      <c r="B177" s="11"/>
      <c r="C177" s="12"/>
      <c r="D177" s="12"/>
      <c r="E177" s="12"/>
      <c r="F177" s="12"/>
      <c r="G177" s="12"/>
      <c r="H177" s="12"/>
      <c r="I177" s="12"/>
      <c r="J177" s="9"/>
      <c r="K177" s="9"/>
      <c r="L177" s="10"/>
      <c r="M177" s="6"/>
      <c r="N177" s="85"/>
      <c r="O177" s="86"/>
      <c r="P177" s="12"/>
      <c r="Q177" s="82"/>
      <c r="R177" s="12"/>
      <c r="S177" s="12"/>
      <c r="T177" s="82"/>
      <c r="U177" s="87"/>
      <c r="V177" s="87"/>
      <c r="W177" s="82"/>
      <c r="X177" s="12"/>
      <c r="Y177" s="12"/>
      <c r="Z177" s="83"/>
      <c r="AA177" s="12"/>
      <c r="AB177" s="12"/>
      <c r="AC177" s="11"/>
      <c r="AD177" s="11"/>
    </row>
    <row r="178" spans="2:30" s="1" customFormat="1" x14ac:dyDescent="0.25">
      <c r="B178" s="11"/>
      <c r="C178" s="12"/>
      <c r="D178" s="12"/>
      <c r="E178" s="12"/>
      <c r="F178" s="12"/>
      <c r="G178" s="12"/>
      <c r="H178" s="12"/>
      <c r="I178" s="12"/>
      <c r="J178" s="9"/>
      <c r="K178" s="9"/>
      <c r="L178" s="10"/>
      <c r="M178" s="6"/>
      <c r="N178" s="85"/>
      <c r="O178" s="86"/>
      <c r="P178" s="12"/>
      <c r="Q178" s="82"/>
      <c r="R178" s="12"/>
      <c r="S178" s="12"/>
      <c r="T178" s="82"/>
      <c r="U178" s="87"/>
      <c r="V178" s="87"/>
      <c r="W178" s="82"/>
      <c r="X178" s="12"/>
      <c r="Y178" s="12"/>
      <c r="Z178" s="83"/>
      <c r="AA178" s="12"/>
      <c r="AB178" s="12"/>
      <c r="AC178" s="11"/>
      <c r="AD178" s="11"/>
    </row>
    <row r="179" spans="2:30" s="1" customFormat="1" x14ac:dyDescent="0.25">
      <c r="B179" s="11"/>
      <c r="C179" s="12"/>
      <c r="D179" s="12"/>
      <c r="E179" s="12"/>
      <c r="F179" s="12"/>
      <c r="G179" s="12"/>
      <c r="H179" s="12"/>
      <c r="I179" s="12"/>
      <c r="J179" s="9"/>
      <c r="K179" s="9"/>
      <c r="L179" s="10"/>
      <c r="M179" s="6"/>
      <c r="N179" s="85"/>
      <c r="O179" s="86"/>
      <c r="P179" s="12"/>
      <c r="Q179" s="82"/>
      <c r="R179" s="12"/>
      <c r="S179" s="12"/>
      <c r="T179" s="82"/>
      <c r="U179" s="87"/>
      <c r="V179" s="87"/>
      <c r="W179" s="82"/>
      <c r="X179" s="12"/>
      <c r="Y179" s="12"/>
      <c r="Z179" s="83"/>
      <c r="AA179" s="12"/>
      <c r="AB179" s="12"/>
      <c r="AC179" s="11"/>
      <c r="AD179" s="11"/>
    </row>
    <row r="180" spans="2:30" s="1" customFormat="1" x14ac:dyDescent="0.25">
      <c r="B180" s="11"/>
      <c r="C180" s="12"/>
      <c r="D180" s="12"/>
      <c r="E180" s="12"/>
      <c r="F180" s="12"/>
      <c r="G180" s="12"/>
      <c r="H180" s="12"/>
      <c r="I180" s="12"/>
      <c r="J180" s="9"/>
      <c r="K180" s="9"/>
      <c r="L180" s="10"/>
      <c r="M180" s="6"/>
      <c r="N180" s="85"/>
      <c r="O180" s="86"/>
      <c r="P180" s="12"/>
      <c r="Q180" s="82"/>
      <c r="R180" s="12"/>
      <c r="S180" s="12"/>
      <c r="T180" s="82"/>
      <c r="U180" s="87"/>
      <c r="V180" s="87"/>
      <c r="W180" s="82"/>
      <c r="X180" s="12"/>
      <c r="Y180" s="12"/>
      <c r="Z180" s="83"/>
      <c r="AA180" s="12"/>
      <c r="AB180" s="12"/>
      <c r="AC180" s="11"/>
      <c r="AD180" s="11"/>
    </row>
    <row r="181" spans="2:30" s="1" customFormat="1" x14ac:dyDescent="0.25">
      <c r="B181" s="11"/>
      <c r="C181" s="12"/>
      <c r="D181" s="12"/>
      <c r="E181" s="12"/>
      <c r="F181" s="12"/>
      <c r="G181" s="12"/>
      <c r="H181" s="12"/>
      <c r="I181" s="12"/>
      <c r="J181" s="9"/>
      <c r="K181" s="9"/>
      <c r="L181" s="10"/>
      <c r="M181" s="6"/>
      <c r="N181" s="85"/>
      <c r="O181" s="86"/>
      <c r="P181" s="12"/>
      <c r="Q181" s="82"/>
      <c r="R181" s="12"/>
      <c r="S181" s="12"/>
      <c r="T181" s="82"/>
      <c r="U181" s="87"/>
      <c r="V181" s="87"/>
      <c r="W181" s="82"/>
      <c r="X181" s="12"/>
      <c r="Y181" s="12"/>
      <c r="Z181" s="83"/>
      <c r="AA181" s="12"/>
      <c r="AB181" s="12"/>
      <c r="AC181" s="11"/>
      <c r="AD181" s="11"/>
    </row>
    <row r="182" spans="2:30" s="1" customFormat="1" x14ac:dyDescent="0.25">
      <c r="B182" s="11"/>
      <c r="C182" s="12"/>
      <c r="D182" s="12"/>
      <c r="E182" s="12"/>
      <c r="F182" s="12"/>
      <c r="G182" s="12"/>
      <c r="H182" s="12"/>
      <c r="I182" s="12"/>
      <c r="J182" s="9"/>
      <c r="K182" s="9"/>
      <c r="L182" s="10"/>
      <c r="M182" s="6"/>
      <c r="N182" s="85"/>
      <c r="O182" s="86"/>
      <c r="P182" s="12"/>
      <c r="Q182" s="82"/>
      <c r="R182" s="12"/>
      <c r="S182" s="12"/>
      <c r="T182" s="82"/>
      <c r="U182" s="87"/>
      <c r="V182" s="87"/>
      <c r="W182" s="82"/>
      <c r="X182" s="12"/>
      <c r="Y182" s="12"/>
      <c r="Z182" s="83"/>
      <c r="AA182" s="12"/>
      <c r="AB182" s="12"/>
      <c r="AC182" s="11"/>
      <c r="AD182" s="11"/>
    </row>
    <row r="183" spans="2:30" s="1" customFormat="1" x14ac:dyDescent="0.25">
      <c r="B183" s="11"/>
      <c r="C183" s="12"/>
      <c r="D183" s="12"/>
      <c r="E183" s="12"/>
      <c r="F183" s="12"/>
      <c r="G183" s="12"/>
      <c r="H183" s="12"/>
      <c r="I183" s="12"/>
      <c r="J183" s="9"/>
      <c r="K183" s="9"/>
      <c r="L183" s="10"/>
      <c r="M183" s="6"/>
      <c r="N183" s="85"/>
      <c r="O183" s="86"/>
      <c r="P183" s="12"/>
      <c r="Q183" s="82"/>
      <c r="R183" s="12"/>
      <c r="S183" s="12"/>
      <c r="T183" s="82"/>
      <c r="U183" s="87"/>
      <c r="V183" s="87"/>
      <c r="W183" s="82"/>
      <c r="X183" s="12"/>
      <c r="Y183" s="12"/>
      <c r="Z183" s="83"/>
      <c r="AA183" s="12"/>
      <c r="AB183" s="12"/>
      <c r="AC183" s="11"/>
      <c r="AD183" s="11"/>
    </row>
    <row r="184" spans="2:30" s="1" customFormat="1" x14ac:dyDescent="0.25">
      <c r="B184" s="11"/>
      <c r="C184" s="12"/>
      <c r="D184" s="12"/>
      <c r="E184" s="12"/>
      <c r="F184" s="12"/>
      <c r="G184" s="12"/>
      <c r="H184" s="12"/>
      <c r="I184" s="12"/>
      <c r="J184" s="9"/>
      <c r="K184" s="9"/>
      <c r="L184" s="10"/>
      <c r="M184" s="6"/>
      <c r="N184" s="85"/>
      <c r="O184" s="86"/>
      <c r="P184" s="12"/>
      <c r="Q184" s="82"/>
      <c r="R184" s="12"/>
      <c r="S184" s="12"/>
      <c r="T184" s="82"/>
      <c r="U184" s="87"/>
      <c r="V184" s="87"/>
      <c r="W184" s="82"/>
      <c r="X184" s="12"/>
      <c r="Y184" s="12"/>
      <c r="Z184" s="83"/>
      <c r="AA184" s="12"/>
      <c r="AB184" s="12"/>
      <c r="AC184" s="11"/>
      <c r="AD184" s="11"/>
    </row>
    <row r="185" spans="2:30" s="1" customFormat="1" x14ac:dyDescent="0.25">
      <c r="B185" s="11"/>
      <c r="C185" s="12"/>
      <c r="D185" s="12"/>
      <c r="E185" s="12"/>
      <c r="F185" s="12"/>
      <c r="G185" s="12"/>
      <c r="H185" s="12"/>
      <c r="I185" s="12"/>
      <c r="J185" s="9"/>
      <c r="K185" s="9"/>
      <c r="L185" s="10"/>
      <c r="M185" s="6"/>
      <c r="N185" s="85"/>
      <c r="O185" s="86"/>
      <c r="P185" s="12"/>
      <c r="Q185" s="82"/>
      <c r="R185" s="12"/>
      <c r="S185" s="12"/>
      <c r="T185" s="82"/>
      <c r="U185" s="87"/>
      <c r="V185" s="87"/>
      <c r="W185" s="82"/>
      <c r="X185" s="12"/>
      <c r="Y185" s="12"/>
      <c r="Z185" s="83"/>
      <c r="AA185" s="12"/>
      <c r="AB185" s="12"/>
      <c r="AC185" s="11"/>
      <c r="AD185" s="11"/>
    </row>
    <row r="186" spans="2:30" s="1" customFormat="1" x14ac:dyDescent="0.25">
      <c r="B186" s="11"/>
      <c r="C186" s="12"/>
      <c r="D186" s="12"/>
      <c r="E186" s="12"/>
      <c r="F186" s="12"/>
      <c r="G186" s="12"/>
      <c r="H186" s="12"/>
      <c r="I186" s="12"/>
      <c r="J186" s="9"/>
      <c r="K186" s="9"/>
      <c r="L186" s="10"/>
      <c r="M186" s="6"/>
      <c r="N186" s="85"/>
      <c r="O186" s="86"/>
      <c r="P186" s="12"/>
      <c r="Q186" s="82"/>
      <c r="R186" s="12"/>
      <c r="S186" s="12"/>
      <c r="T186" s="82"/>
      <c r="U186" s="87"/>
      <c r="V186" s="87"/>
      <c r="W186" s="82"/>
      <c r="X186" s="12"/>
      <c r="Y186" s="12"/>
      <c r="Z186" s="83"/>
      <c r="AA186" s="12"/>
      <c r="AB186" s="12"/>
      <c r="AC186" s="11"/>
      <c r="AD186" s="11"/>
    </row>
    <row r="187" spans="2:30" s="1" customFormat="1" x14ac:dyDescent="0.25">
      <c r="B187" s="11"/>
      <c r="C187" s="12"/>
      <c r="D187" s="12"/>
      <c r="E187" s="12"/>
      <c r="F187" s="12"/>
      <c r="G187" s="12"/>
      <c r="H187" s="12"/>
      <c r="I187" s="12"/>
      <c r="J187" s="9"/>
      <c r="K187" s="9"/>
      <c r="L187" s="10"/>
      <c r="M187" s="6"/>
      <c r="N187" s="85"/>
      <c r="O187" s="86"/>
      <c r="P187" s="12"/>
      <c r="Q187" s="82"/>
      <c r="R187" s="12"/>
      <c r="S187" s="12"/>
      <c r="T187" s="82"/>
      <c r="U187" s="87"/>
      <c r="V187" s="87"/>
      <c r="W187" s="82"/>
      <c r="X187" s="12"/>
      <c r="Y187" s="12"/>
      <c r="Z187" s="83"/>
      <c r="AA187" s="12"/>
      <c r="AB187" s="12"/>
      <c r="AC187" s="11"/>
      <c r="AD187" s="11"/>
    </row>
    <row r="188" spans="2:30" s="1" customFormat="1" x14ac:dyDescent="0.25">
      <c r="B188" s="11"/>
      <c r="C188" s="12"/>
      <c r="D188" s="12"/>
      <c r="E188" s="12"/>
      <c r="F188" s="12"/>
      <c r="G188" s="12"/>
      <c r="H188" s="12"/>
      <c r="I188" s="12"/>
      <c r="J188" s="9"/>
      <c r="K188" s="9"/>
      <c r="L188" s="10"/>
      <c r="M188" s="6"/>
      <c r="N188" s="85"/>
      <c r="O188" s="86"/>
      <c r="P188" s="12"/>
      <c r="Q188" s="82"/>
      <c r="R188" s="12"/>
      <c r="S188" s="12"/>
      <c r="T188" s="82"/>
      <c r="U188" s="87"/>
      <c r="V188" s="87"/>
      <c r="W188" s="82"/>
      <c r="X188" s="12"/>
      <c r="Y188" s="12"/>
      <c r="Z188" s="83"/>
      <c r="AA188" s="12"/>
      <c r="AB188" s="12"/>
      <c r="AC188" s="11"/>
      <c r="AD188" s="11"/>
    </row>
    <row r="189" spans="2:30" s="1" customFormat="1" x14ac:dyDescent="0.25">
      <c r="B189" s="11"/>
      <c r="C189" s="12"/>
      <c r="D189" s="12"/>
      <c r="E189" s="12"/>
      <c r="F189" s="12"/>
      <c r="G189" s="12"/>
      <c r="H189" s="12"/>
      <c r="I189" s="12"/>
      <c r="J189" s="9"/>
      <c r="K189" s="9"/>
      <c r="L189" s="10"/>
      <c r="M189" s="6"/>
      <c r="N189" s="85"/>
      <c r="O189" s="86"/>
      <c r="P189" s="12"/>
      <c r="Q189" s="82"/>
      <c r="R189" s="12"/>
      <c r="S189" s="12"/>
      <c r="T189" s="82"/>
      <c r="U189" s="87"/>
      <c r="V189" s="87"/>
      <c r="W189" s="82"/>
      <c r="X189" s="12"/>
      <c r="Y189" s="12"/>
      <c r="Z189" s="83"/>
      <c r="AA189" s="12"/>
      <c r="AB189" s="12"/>
      <c r="AC189" s="11"/>
      <c r="AD189" s="11"/>
    </row>
    <row r="190" spans="2:30" s="1" customFormat="1" x14ac:dyDescent="0.25">
      <c r="B190" s="11"/>
      <c r="C190" s="12"/>
      <c r="D190" s="12"/>
      <c r="E190" s="12"/>
      <c r="F190" s="12"/>
      <c r="G190" s="12"/>
      <c r="H190" s="12"/>
      <c r="I190" s="12"/>
      <c r="J190" s="9"/>
      <c r="K190" s="9"/>
      <c r="L190" s="10"/>
      <c r="M190" s="6"/>
      <c r="N190" s="85"/>
      <c r="O190" s="86"/>
      <c r="P190" s="12"/>
      <c r="Q190" s="82"/>
      <c r="R190" s="12"/>
      <c r="S190" s="12"/>
      <c r="T190" s="82"/>
      <c r="U190" s="87"/>
      <c r="V190" s="87"/>
      <c r="W190" s="82"/>
      <c r="X190" s="12"/>
      <c r="Y190" s="12"/>
      <c r="Z190" s="83"/>
      <c r="AA190" s="12"/>
      <c r="AB190" s="12"/>
      <c r="AC190" s="11"/>
      <c r="AD190" s="11"/>
    </row>
    <row r="191" spans="2:30" s="1" customFormat="1" x14ac:dyDescent="0.25">
      <c r="B191" s="11"/>
      <c r="C191" s="12"/>
      <c r="D191" s="12"/>
      <c r="E191" s="12"/>
      <c r="F191" s="12"/>
      <c r="G191" s="12"/>
      <c r="H191" s="12"/>
      <c r="I191" s="12"/>
      <c r="J191" s="9"/>
      <c r="K191" s="9"/>
      <c r="L191" s="10"/>
      <c r="M191" s="6"/>
      <c r="N191" s="85"/>
      <c r="O191" s="86"/>
      <c r="P191" s="12"/>
      <c r="Q191" s="82"/>
      <c r="R191" s="12"/>
      <c r="S191" s="12"/>
      <c r="T191" s="82"/>
      <c r="U191" s="87"/>
      <c r="V191" s="87"/>
      <c r="W191" s="82"/>
      <c r="X191" s="12"/>
      <c r="Y191" s="12"/>
      <c r="Z191" s="83"/>
      <c r="AA191" s="12"/>
      <c r="AB191" s="12"/>
      <c r="AC191" s="11"/>
      <c r="AD191" s="11"/>
    </row>
    <row r="192" spans="2:30" s="1" customFormat="1" x14ac:dyDescent="0.25">
      <c r="B192" s="11"/>
      <c r="C192" s="12"/>
      <c r="D192" s="12"/>
      <c r="E192" s="12"/>
      <c r="F192" s="12"/>
      <c r="G192" s="12"/>
      <c r="H192" s="12"/>
      <c r="I192" s="12"/>
      <c r="J192" s="9"/>
      <c r="K192" s="9"/>
      <c r="L192" s="10"/>
      <c r="M192" s="6"/>
      <c r="N192" s="85"/>
      <c r="O192" s="86"/>
      <c r="P192" s="12"/>
      <c r="Q192" s="82"/>
      <c r="R192" s="12"/>
      <c r="S192" s="12"/>
      <c r="T192" s="82"/>
      <c r="U192" s="87"/>
      <c r="V192" s="87"/>
      <c r="W192" s="82"/>
      <c r="X192" s="12"/>
      <c r="Y192" s="12"/>
      <c r="Z192" s="83"/>
      <c r="AA192" s="12"/>
      <c r="AB192" s="12"/>
      <c r="AC192" s="11"/>
      <c r="AD192" s="11"/>
    </row>
    <row r="193" spans="2:30" s="1" customFormat="1" x14ac:dyDescent="0.25">
      <c r="B193" s="11"/>
      <c r="C193" s="12"/>
      <c r="D193" s="12"/>
      <c r="E193" s="12"/>
      <c r="F193" s="12"/>
      <c r="G193" s="12"/>
      <c r="H193" s="12"/>
      <c r="I193" s="12"/>
      <c r="J193" s="9"/>
      <c r="K193" s="9"/>
      <c r="L193" s="10"/>
      <c r="M193" s="6"/>
      <c r="N193" s="85"/>
      <c r="O193" s="86"/>
      <c r="P193" s="12"/>
      <c r="Q193" s="82"/>
      <c r="R193" s="12"/>
      <c r="S193" s="12"/>
      <c r="T193" s="82"/>
      <c r="U193" s="87"/>
      <c r="V193" s="87"/>
      <c r="W193" s="82"/>
      <c r="X193" s="12"/>
      <c r="Y193" s="12"/>
      <c r="Z193" s="83"/>
      <c r="AA193" s="12"/>
      <c r="AB193" s="12"/>
      <c r="AC193" s="11"/>
      <c r="AD193" s="11"/>
    </row>
    <row r="194" spans="2:30" s="1" customFormat="1" x14ac:dyDescent="0.25">
      <c r="B194" s="11"/>
      <c r="C194" s="12"/>
      <c r="D194" s="12"/>
      <c r="E194" s="12"/>
      <c r="F194" s="12"/>
      <c r="G194" s="12"/>
      <c r="H194" s="12"/>
      <c r="I194" s="12"/>
      <c r="J194" s="9"/>
      <c r="K194" s="9"/>
      <c r="L194" s="10"/>
      <c r="M194" s="6"/>
      <c r="N194" s="85"/>
      <c r="O194" s="86"/>
      <c r="P194" s="12"/>
      <c r="Q194" s="82"/>
      <c r="R194" s="12"/>
      <c r="S194" s="12"/>
      <c r="T194" s="82"/>
      <c r="U194" s="87"/>
      <c r="V194" s="87"/>
      <c r="W194" s="82"/>
      <c r="X194" s="12"/>
      <c r="Y194" s="12"/>
      <c r="Z194" s="83"/>
      <c r="AA194" s="12"/>
      <c r="AB194" s="12"/>
      <c r="AC194" s="11"/>
      <c r="AD194" s="11"/>
    </row>
    <row r="195" spans="2:30" s="1" customFormat="1" x14ac:dyDescent="0.25">
      <c r="B195" s="11"/>
      <c r="C195" s="12"/>
      <c r="D195" s="12"/>
      <c r="E195" s="12"/>
      <c r="F195" s="12"/>
      <c r="G195" s="12"/>
      <c r="H195" s="12"/>
      <c r="I195" s="12"/>
      <c r="J195" s="9"/>
      <c r="K195" s="9"/>
      <c r="L195" s="10"/>
      <c r="M195" s="6"/>
      <c r="N195" s="85"/>
      <c r="O195" s="86"/>
      <c r="P195" s="12"/>
      <c r="Q195" s="82"/>
      <c r="R195" s="12"/>
      <c r="S195" s="12"/>
      <c r="T195" s="82"/>
      <c r="U195" s="87"/>
      <c r="V195" s="87"/>
      <c r="W195" s="82"/>
      <c r="X195" s="12"/>
      <c r="Y195" s="12"/>
      <c r="Z195" s="83"/>
      <c r="AA195" s="12"/>
      <c r="AB195" s="12"/>
      <c r="AC195" s="11"/>
      <c r="AD195" s="11"/>
    </row>
    <row r="196" spans="2:30" s="1" customFormat="1" x14ac:dyDescent="0.25">
      <c r="B196" s="11"/>
      <c r="C196" s="12"/>
      <c r="D196" s="12"/>
      <c r="E196" s="12"/>
      <c r="F196" s="12"/>
      <c r="G196" s="12"/>
      <c r="H196" s="12"/>
      <c r="I196" s="12"/>
      <c r="J196" s="9"/>
      <c r="K196" s="9"/>
      <c r="L196" s="10"/>
      <c r="M196" s="6"/>
      <c r="N196" s="85"/>
      <c r="O196" s="86"/>
      <c r="P196" s="12"/>
      <c r="Q196" s="82"/>
      <c r="R196" s="12"/>
      <c r="S196" s="12"/>
      <c r="T196" s="82"/>
      <c r="U196" s="87"/>
      <c r="V196" s="87"/>
      <c r="W196" s="82"/>
      <c r="X196" s="12"/>
      <c r="Y196" s="12"/>
      <c r="Z196" s="83"/>
      <c r="AA196" s="12"/>
      <c r="AB196" s="12"/>
      <c r="AC196" s="11"/>
      <c r="AD196" s="11"/>
    </row>
    <row r="197" spans="2:30" s="1" customFormat="1" x14ac:dyDescent="0.25">
      <c r="B197" s="11"/>
      <c r="C197" s="12"/>
      <c r="D197" s="12"/>
      <c r="E197" s="12"/>
      <c r="F197" s="12"/>
      <c r="G197" s="12"/>
      <c r="H197" s="12"/>
      <c r="I197" s="12"/>
      <c r="J197" s="9"/>
      <c r="K197" s="9"/>
      <c r="L197" s="10"/>
      <c r="M197" s="6"/>
      <c r="N197" s="85"/>
      <c r="O197" s="86"/>
      <c r="P197" s="12"/>
      <c r="Q197" s="82"/>
      <c r="R197" s="12"/>
      <c r="S197" s="12"/>
      <c r="T197" s="82"/>
      <c r="U197" s="87"/>
      <c r="V197" s="87"/>
      <c r="W197" s="82"/>
      <c r="X197" s="12"/>
      <c r="Y197" s="12"/>
      <c r="Z197" s="83"/>
      <c r="AA197" s="12"/>
      <c r="AB197" s="12"/>
      <c r="AC197" s="11"/>
      <c r="AD197" s="11"/>
    </row>
  </sheetData>
  <mergeCells count="465">
    <mergeCell ref="B1:AD1"/>
    <mergeCell ref="B2:F2"/>
    <mergeCell ref="AC2:AD2"/>
    <mergeCell ref="B3:F3"/>
    <mergeCell ref="AC3:AD3"/>
    <mergeCell ref="B4:F4"/>
    <mergeCell ref="AB4:AD4"/>
    <mergeCell ref="AB5:AD5"/>
    <mergeCell ref="AB6:AD6"/>
    <mergeCell ref="B7:F7"/>
    <mergeCell ref="AB7:AD7"/>
    <mergeCell ref="B9:B11"/>
    <mergeCell ref="C9:F9"/>
    <mergeCell ref="G9:I9"/>
    <mergeCell ref="J9:L9"/>
    <mergeCell ref="M9:Y9"/>
    <mergeCell ref="Z9:AB10"/>
    <mergeCell ref="N10:P10"/>
    <mergeCell ref="Q10:S10"/>
    <mergeCell ref="T10:V10"/>
    <mergeCell ref="W10:Y10"/>
    <mergeCell ref="AC10:AC11"/>
    <mergeCell ref="AD10:AD11"/>
    <mergeCell ref="AC9:AD9"/>
    <mergeCell ref="C10:C11"/>
    <mergeCell ref="D10:D11"/>
    <mergeCell ref="E10:E11"/>
    <mergeCell ref="F10:F11"/>
    <mergeCell ref="G10:H10"/>
    <mergeCell ref="I10:I11"/>
    <mergeCell ref="J10:K10"/>
    <mergeCell ref="L10:L11"/>
    <mergeCell ref="M10:M11"/>
    <mergeCell ref="B12:AD12"/>
    <mergeCell ref="B13:B15"/>
    <mergeCell ref="C13:C15"/>
    <mergeCell ref="D13:D15"/>
    <mergeCell ref="E13:E15"/>
    <mergeCell ref="F13:F15"/>
    <mergeCell ref="G13:G15"/>
    <mergeCell ref="H13:H15"/>
    <mergeCell ref="I13:I15"/>
    <mergeCell ref="J13:J15"/>
    <mergeCell ref="AB13:AB15"/>
    <mergeCell ref="AC13:AC15"/>
    <mergeCell ref="AD13:AD15"/>
    <mergeCell ref="B16:B18"/>
    <mergeCell ref="C16:C18"/>
    <mergeCell ref="D16:D18"/>
    <mergeCell ref="E16:E18"/>
    <mergeCell ref="F16:F18"/>
    <mergeCell ref="G16:G18"/>
    <mergeCell ref="H16:H18"/>
    <mergeCell ref="K13:K15"/>
    <mergeCell ref="L13:L15"/>
    <mergeCell ref="P13:P15"/>
    <mergeCell ref="S13:S15"/>
    <mergeCell ref="V13:V15"/>
    <mergeCell ref="Y13:Y15"/>
    <mergeCell ref="V16:V18"/>
    <mergeCell ref="Y16:Y18"/>
    <mergeCell ref="AB16:AB18"/>
    <mergeCell ref="AC16:AC18"/>
    <mergeCell ref="AD16:AD18"/>
    <mergeCell ref="B19:B21"/>
    <mergeCell ref="C19:C21"/>
    <mergeCell ref="D19:D21"/>
    <mergeCell ref="E19:E21"/>
    <mergeCell ref="F19:F21"/>
    <mergeCell ref="I16:I18"/>
    <mergeCell ref="J16:J18"/>
    <mergeCell ref="K16:K18"/>
    <mergeCell ref="L16:L18"/>
    <mergeCell ref="P16:P18"/>
    <mergeCell ref="S16:S18"/>
    <mergeCell ref="AD19:AD21"/>
    <mergeCell ref="B22:B24"/>
    <mergeCell ref="C22:C24"/>
    <mergeCell ref="D22:D24"/>
    <mergeCell ref="E22:E24"/>
    <mergeCell ref="F22:F24"/>
    <mergeCell ref="G22:G24"/>
    <mergeCell ref="H22:H24"/>
    <mergeCell ref="I22:I24"/>
    <mergeCell ref="J22:J24"/>
    <mergeCell ref="P19:P21"/>
    <mergeCell ref="S19:S21"/>
    <mergeCell ref="V19:V21"/>
    <mergeCell ref="Y19:Y21"/>
    <mergeCell ref="AB19:AB21"/>
    <mergeCell ref="AC19:AC21"/>
    <mergeCell ref="G19:G21"/>
    <mergeCell ref="H19:H21"/>
    <mergeCell ref="I19:I21"/>
    <mergeCell ref="J19:J21"/>
    <mergeCell ref="K19:K21"/>
    <mergeCell ref="L19:L21"/>
    <mergeCell ref="AB22:AB24"/>
    <mergeCell ref="AC22:AC24"/>
    <mergeCell ref="AD22:AD24"/>
    <mergeCell ref="B25:B27"/>
    <mergeCell ref="C25:C27"/>
    <mergeCell ref="D25:D27"/>
    <mergeCell ref="E25:E27"/>
    <mergeCell ref="F25:F27"/>
    <mergeCell ref="G25:G27"/>
    <mergeCell ref="H25:H27"/>
    <mergeCell ref="K22:K24"/>
    <mergeCell ref="L22:L24"/>
    <mergeCell ref="P22:P24"/>
    <mergeCell ref="S22:S24"/>
    <mergeCell ref="V22:V24"/>
    <mergeCell ref="Y22:Y24"/>
    <mergeCell ref="V25:V27"/>
    <mergeCell ref="Y25:Y27"/>
    <mergeCell ref="AB25:AB27"/>
    <mergeCell ref="AC25:AC27"/>
    <mergeCell ref="AD25:AD27"/>
    <mergeCell ref="B28:B30"/>
    <mergeCell ref="C28:C30"/>
    <mergeCell ref="D28:D30"/>
    <mergeCell ref="E28:E30"/>
    <mergeCell ref="F28:F30"/>
    <mergeCell ref="I25:I27"/>
    <mergeCell ref="J25:J27"/>
    <mergeCell ref="K25:K27"/>
    <mergeCell ref="L25:L27"/>
    <mergeCell ref="P25:P27"/>
    <mergeCell ref="S25:S27"/>
    <mergeCell ref="AD28:AD30"/>
    <mergeCell ref="B31:B33"/>
    <mergeCell ref="C31:C33"/>
    <mergeCell ref="D31:D33"/>
    <mergeCell ref="E31:E33"/>
    <mergeCell ref="F31:F33"/>
    <mergeCell ref="G31:G33"/>
    <mergeCell ref="H31:H33"/>
    <mergeCell ref="I31:I33"/>
    <mergeCell ref="J31:J33"/>
    <mergeCell ref="P28:P30"/>
    <mergeCell ref="S28:S30"/>
    <mergeCell ref="V28:V30"/>
    <mergeCell ref="Y28:Y30"/>
    <mergeCell ref="AB28:AB30"/>
    <mergeCell ref="AC28:AC30"/>
    <mergeCell ref="G28:G30"/>
    <mergeCell ref="H28:H30"/>
    <mergeCell ref="I28:I30"/>
    <mergeCell ref="J28:J30"/>
    <mergeCell ref="K28:K30"/>
    <mergeCell ref="L28:L30"/>
    <mergeCell ref="AB31:AB33"/>
    <mergeCell ref="AC31:AC33"/>
    <mergeCell ref="AD31:AD33"/>
    <mergeCell ref="B34:B36"/>
    <mergeCell ref="C34:C36"/>
    <mergeCell ref="D34:D36"/>
    <mergeCell ref="E34:E36"/>
    <mergeCell ref="F34:F36"/>
    <mergeCell ref="G34:G36"/>
    <mergeCell ref="H34:H36"/>
    <mergeCell ref="K31:K33"/>
    <mergeCell ref="L31:L33"/>
    <mergeCell ref="P31:P33"/>
    <mergeCell ref="S31:S33"/>
    <mergeCell ref="V31:V33"/>
    <mergeCell ref="Y31:Y33"/>
    <mergeCell ref="V34:V36"/>
    <mergeCell ref="Y34:Y36"/>
    <mergeCell ref="AB34:AB36"/>
    <mergeCell ref="AC34:AC36"/>
    <mergeCell ref="AD34:AD36"/>
    <mergeCell ref="B37:B39"/>
    <mergeCell ref="C37:C39"/>
    <mergeCell ref="D37:D39"/>
    <mergeCell ref="E37:E39"/>
    <mergeCell ref="F37:F39"/>
    <mergeCell ref="I34:I36"/>
    <mergeCell ref="J34:J36"/>
    <mergeCell ref="K34:K36"/>
    <mergeCell ref="L34:L36"/>
    <mergeCell ref="P34:P36"/>
    <mergeCell ref="S34:S36"/>
    <mergeCell ref="AD37:AD39"/>
    <mergeCell ref="B40:B42"/>
    <mergeCell ref="C40:C42"/>
    <mergeCell ref="D40:D42"/>
    <mergeCell ref="E40:E42"/>
    <mergeCell ref="F40:F42"/>
    <mergeCell ref="G40:G42"/>
    <mergeCell ref="H40:H42"/>
    <mergeCell ref="I40:I42"/>
    <mergeCell ref="J40:J42"/>
    <mergeCell ref="P37:P39"/>
    <mergeCell ref="S37:S39"/>
    <mergeCell ref="V37:V39"/>
    <mergeCell ref="Y37:Y39"/>
    <mergeCell ref="AB37:AB39"/>
    <mergeCell ref="AC37:AC39"/>
    <mergeCell ref="G37:G39"/>
    <mergeCell ref="H37:H39"/>
    <mergeCell ref="I37:I39"/>
    <mergeCell ref="J37:J39"/>
    <mergeCell ref="K37:K39"/>
    <mergeCell ref="L37:L39"/>
    <mergeCell ref="AC40:AC42"/>
    <mergeCell ref="AD40:AD42"/>
    <mergeCell ref="B43:B45"/>
    <mergeCell ref="C43:C45"/>
    <mergeCell ref="D43:D45"/>
    <mergeCell ref="E43:E45"/>
    <mergeCell ref="F43:F45"/>
    <mergeCell ref="G43:G45"/>
    <mergeCell ref="H43:H45"/>
    <mergeCell ref="I43:I45"/>
    <mergeCell ref="K40:K42"/>
    <mergeCell ref="L40:L42"/>
    <mergeCell ref="P40:P42"/>
    <mergeCell ref="S40:S42"/>
    <mergeCell ref="V40:V42"/>
    <mergeCell ref="Y40:Y42"/>
    <mergeCell ref="Y43:Y45"/>
    <mergeCell ref="AB43:AB45"/>
    <mergeCell ref="AC43:AC45"/>
    <mergeCell ref="AD43:AD45"/>
    <mergeCell ref="B46:AD46"/>
    <mergeCell ref="B47:B49"/>
    <mergeCell ref="C47:C49"/>
    <mergeCell ref="D47:D49"/>
    <mergeCell ref="E47:E49"/>
    <mergeCell ref="F47:F49"/>
    <mergeCell ref="J43:J45"/>
    <mergeCell ref="K43:K45"/>
    <mergeCell ref="L43:L45"/>
    <mergeCell ref="P43:P45"/>
    <mergeCell ref="S43:S45"/>
    <mergeCell ref="V43:V45"/>
    <mergeCell ref="AD47:AD49"/>
    <mergeCell ref="B50:B52"/>
    <mergeCell ref="C50:C52"/>
    <mergeCell ref="D50:D52"/>
    <mergeCell ref="E50:E52"/>
    <mergeCell ref="F50:F52"/>
    <mergeCell ref="G50:G52"/>
    <mergeCell ref="H50:H52"/>
    <mergeCell ref="I50:I52"/>
    <mergeCell ref="J50:J52"/>
    <mergeCell ref="P47:P49"/>
    <mergeCell ref="S47:S49"/>
    <mergeCell ref="V47:V49"/>
    <mergeCell ref="Y47:Y49"/>
    <mergeCell ref="AB47:AB49"/>
    <mergeCell ref="AC47:AC49"/>
    <mergeCell ref="G47:G49"/>
    <mergeCell ref="H47:H49"/>
    <mergeCell ref="I47:I49"/>
    <mergeCell ref="J47:J49"/>
    <mergeCell ref="K47:K49"/>
    <mergeCell ref="L47:L49"/>
    <mergeCell ref="AB50:AB52"/>
    <mergeCell ref="AC50:AC52"/>
    <mergeCell ref="AD50:AD52"/>
    <mergeCell ref="B53:B55"/>
    <mergeCell ref="C53:C55"/>
    <mergeCell ref="D53:D55"/>
    <mergeCell ref="E53:E55"/>
    <mergeCell ref="F53:F55"/>
    <mergeCell ref="G53:G55"/>
    <mergeCell ref="H53:H55"/>
    <mergeCell ref="K50:K52"/>
    <mergeCell ref="L50:L52"/>
    <mergeCell ref="P50:P52"/>
    <mergeCell ref="S50:S52"/>
    <mergeCell ref="V50:V52"/>
    <mergeCell ref="Y50:Y52"/>
    <mergeCell ref="V53:V55"/>
    <mergeCell ref="Y53:Y55"/>
    <mergeCell ref="AB53:AB55"/>
    <mergeCell ref="AC53:AC55"/>
    <mergeCell ref="AD53:AD55"/>
    <mergeCell ref="B56:B58"/>
    <mergeCell ref="C56:C58"/>
    <mergeCell ref="D56:D58"/>
    <mergeCell ref="E56:E58"/>
    <mergeCell ref="F56:F58"/>
    <mergeCell ref="I53:I55"/>
    <mergeCell ref="J53:J55"/>
    <mergeCell ref="K53:K55"/>
    <mergeCell ref="L53:L55"/>
    <mergeCell ref="P53:P55"/>
    <mergeCell ref="S53:S55"/>
    <mergeCell ref="AD56:AD58"/>
    <mergeCell ref="B59:B61"/>
    <mergeCell ref="C59:C61"/>
    <mergeCell ref="D59:D61"/>
    <mergeCell ref="E59:E61"/>
    <mergeCell ref="F59:F61"/>
    <mergeCell ref="G59:G61"/>
    <mergeCell ref="H59:H61"/>
    <mergeCell ref="I59:I61"/>
    <mergeCell ref="J59:J61"/>
    <mergeCell ref="P56:P58"/>
    <mergeCell ref="S56:S58"/>
    <mergeCell ref="V56:V58"/>
    <mergeCell ref="Y56:Y58"/>
    <mergeCell ref="AB56:AB58"/>
    <mergeCell ref="AC56:AC58"/>
    <mergeCell ref="G56:G58"/>
    <mergeCell ref="H56:H58"/>
    <mergeCell ref="I56:I58"/>
    <mergeCell ref="J56:J58"/>
    <mergeCell ref="K56:K58"/>
    <mergeCell ref="L56:L58"/>
    <mergeCell ref="AB59:AB61"/>
    <mergeCell ref="AC59:AC61"/>
    <mergeCell ref="AD59:AD61"/>
    <mergeCell ref="B62:AD62"/>
    <mergeCell ref="B63:B65"/>
    <mergeCell ref="C63:C65"/>
    <mergeCell ref="D63:D65"/>
    <mergeCell ref="E63:E65"/>
    <mergeCell ref="F63:F65"/>
    <mergeCell ref="G63:G65"/>
    <mergeCell ref="K59:K61"/>
    <mergeCell ref="L59:L61"/>
    <mergeCell ref="P59:P61"/>
    <mergeCell ref="S59:S61"/>
    <mergeCell ref="V59:V61"/>
    <mergeCell ref="Y59:Y61"/>
    <mergeCell ref="S63:S65"/>
    <mergeCell ref="V63:V65"/>
    <mergeCell ref="Y63:Y65"/>
    <mergeCell ref="AB63:AB65"/>
    <mergeCell ref="AC63:AC65"/>
    <mergeCell ref="AD63:AD65"/>
    <mergeCell ref="H63:H65"/>
    <mergeCell ref="I63:I65"/>
    <mergeCell ref="J63:J65"/>
    <mergeCell ref="K63:K65"/>
    <mergeCell ref="L63:L65"/>
    <mergeCell ref="P63:P65"/>
    <mergeCell ref="B66:AD66"/>
    <mergeCell ref="B67:B69"/>
    <mergeCell ref="C67:C69"/>
    <mergeCell ref="D67:D69"/>
    <mergeCell ref="E67:E69"/>
    <mergeCell ref="F67:F69"/>
    <mergeCell ref="G67:G69"/>
    <mergeCell ref="H67:H69"/>
    <mergeCell ref="I67:I69"/>
    <mergeCell ref="J67:J69"/>
    <mergeCell ref="AB67:AB69"/>
    <mergeCell ref="AC67:AC69"/>
    <mergeCell ref="AD67:AD69"/>
    <mergeCell ref="B70:AD70"/>
    <mergeCell ref="B71:B73"/>
    <mergeCell ref="C71:C73"/>
    <mergeCell ref="D71:D73"/>
    <mergeCell ref="E71:E73"/>
    <mergeCell ref="F71:F73"/>
    <mergeCell ref="G71:G73"/>
    <mergeCell ref="K67:K69"/>
    <mergeCell ref="L67:L69"/>
    <mergeCell ref="P67:P69"/>
    <mergeCell ref="S67:S69"/>
    <mergeCell ref="V67:V69"/>
    <mergeCell ref="Y67:Y69"/>
    <mergeCell ref="AB71:AB73"/>
    <mergeCell ref="AC71:AC73"/>
    <mergeCell ref="AD71:AD73"/>
    <mergeCell ref="H71:H73"/>
    <mergeCell ref="I71:I73"/>
    <mergeCell ref="J71:J73"/>
    <mergeCell ref="K71:K73"/>
    <mergeCell ref="L71:L73"/>
    <mergeCell ref="P71:P73"/>
    <mergeCell ref="B74:B76"/>
    <mergeCell ref="C74:C76"/>
    <mergeCell ref="D74:D76"/>
    <mergeCell ref="E74:E76"/>
    <mergeCell ref="F74:F76"/>
    <mergeCell ref="G74:G76"/>
    <mergeCell ref="S71:S73"/>
    <mergeCell ref="V71:V73"/>
    <mergeCell ref="Y71:Y73"/>
    <mergeCell ref="S74:S76"/>
    <mergeCell ref="V74:V76"/>
    <mergeCell ref="Y74:Y76"/>
    <mergeCell ref="AB74:AB76"/>
    <mergeCell ref="AC74:AC76"/>
    <mergeCell ref="AD74:AD76"/>
    <mergeCell ref="H74:H76"/>
    <mergeCell ref="I74:I76"/>
    <mergeCell ref="J74:J76"/>
    <mergeCell ref="K74:K76"/>
    <mergeCell ref="L74:L76"/>
    <mergeCell ref="P74:P76"/>
    <mergeCell ref="B77:AD77"/>
    <mergeCell ref="B78:B80"/>
    <mergeCell ref="C78:C80"/>
    <mergeCell ref="D78:D80"/>
    <mergeCell ref="E78:E80"/>
    <mergeCell ref="F78:F80"/>
    <mergeCell ref="G78:G80"/>
    <mergeCell ref="H78:H80"/>
    <mergeCell ref="I78:I80"/>
    <mergeCell ref="J78:J80"/>
    <mergeCell ref="AB78:AB80"/>
    <mergeCell ref="AC78:AC80"/>
    <mergeCell ref="AD78:AD80"/>
    <mergeCell ref="B81:B83"/>
    <mergeCell ref="C81:C83"/>
    <mergeCell ref="D81:D83"/>
    <mergeCell ref="E81:E83"/>
    <mergeCell ref="F81:F83"/>
    <mergeCell ref="G81:G83"/>
    <mergeCell ref="H81:H83"/>
    <mergeCell ref="K78:K80"/>
    <mergeCell ref="L78:L80"/>
    <mergeCell ref="P78:P80"/>
    <mergeCell ref="S78:S80"/>
    <mergeCell ref="V78:V80"/>
    <mergeCell ref="Y78:Y80"/>
    <mergeCell ref="K84:K86"/>
    <mergeCell ref="L84:L86"/>
    <mergeCell ref="V81:V83"/>
    <mergeCell ref="Y81:Y83"/>
    <mergeCell ref="AB81:AB83"/>
    <mergeCell ref="AC81:AC83"/>
    <mergeCell ref="AD81:AD83"/>
    <mergeCell ref="B84:B86"/>
    <mergeCell ref="C84:C86"/>
    <mergeCell ref="D84:D86"/>
    <mergeCell ref="E84:E86"/>
    <mergeCell ref="F84:F86"/>
    <mergeCell ref="I81:I83"/>
    <mergeCell ref="J81:J83"/>
    <mergeCell ref="K81:K83"/>
    <mergeCell ref="L81:L83"/>
    <mergeCell ref="P81:P83"/>
    <mergeCell ref="S81:S83"/>
    <mergeCell ref="D91:G91"/>
    <mergeCell ref="P91:U91"/>
    <mergeCell ref="AA91:AB91"/>
    <mergeCell ref="J92:L92"/>
    <mergeCell ref="Q92:T92"/>
    <mergeCell ref="E93:F94"/>
    <mergeCell ref="J93:L93"/>
    <mergeCell ref="Q93:T93"/>
    <mergeCell ref="AD84:AD86"/>
    <mergeCell ref="D87:G87"/>
    <mergeCell ref="P87:U87"/>
    <mergeCell ref="P89:U89"/>
    <mergeCell ref="D90:G90"/>
    <mergeCell ref="P90:U90"/>
    <mergeCell ref="P84:P86"/>
    <mergeCell ref="S84:S86"/>
    <mergeCell ref="V84:V86"/>
    <mergeCell ref="Y84:Y86"/>
    <mergeCell ref="AB84:AB86"/>
    <mergeCell ref="AC84:AC86"/>
    <mergeCell ref="G84:G86"/>
    <mergeCell ref="H84:H86"/>
    <mergeCell ref="I84:I86"/>
    <mergeCell ref="J84:J86"/>
  </mergeCells>
  <conditionalFormatting sqref="P13:P45 S13:S45 V13:V45 Y13:Y45 P47:P61 S47:S61 V47:V61 Y47:Y61 V78:V86 Y78:Y86">
    <cfRule type="expression" dxfId="39" priority="29">
      <formula>P13=0</formula>
    </cfRule>
  </conditionalFormatting>
  <conditionalFormatting sqref="P63:P65 S63:S65 V63:V65 Y63:Y65 AB63:AB65">
    <cfRule type="expression" dxfId="38" priority="48">
      <formula>P63=0</formula>
    </cfRule>
  </conditionalFormatting>
  <conditionalFormatting sqref="P67:P69">
    <cfRule type="expression" dxfId="37" priority="23">
      <formula>P67=0</formula>
    </cfRule>
  </conditionalFormatting>
  <conditionalFormatting sqref="P71:P76 S71:S76 V71:V76">
    <cfRule type="expression" dxfId="36" priority="40">
      <formula>P71=0</formula>
    </cfRule>
  </conditionalFormatting>
  <conditionalFormatting sqref="P78:P86">
    <cfRule type="expression" dxfId="35" priority="22">
      <formula>P78=0</formula>
    </cfRule>
  </conditionalFormatting>
  <conditionalFormatting sqref="Q16:R16">
    <cfRule type="expression" dxfId="34" priority="25">
      <formula>$Z16="El Valor debe ser igual a la meta 2015"</formula>
    </cfRule>
  </conditionalFormatting>
  <conditionalFormatting sqref="S67:S69">
    <cfRule type="expression" dxfId="33" priority="20">
      <formula>S67=0</formula>
    </cfRule>
  </conditionalFormatting>
  <conditionalFormatting sqref="S78:S86">
    <cfRule type="expression" dxfId="32" priority="21">
      <formula>S78=0</formula>
    </cfRule>
  </conditionalFormatting>
  <conditionalFormatting sqref="V67">
    <cfRule type="expression" dxfId="31" priority="41">
      <formula>V67=0</formula>
    </cfRule>
  </conditionalFormatting>
  <conditionalFormatting sqref="W72">
    <cfRule type="expression" dxfId="30" priority="51">
      <formula>$Z72="El Valor debe ser igual a la meta 2015"</formula>
    </cfRule>
  </conditionalFormatting>
  <conditionalFormatting sqref="Y67:Y69">
    <cfRule type="expression" dxfId="29" priority="42">
      <formula>Y67=0</formula>
    </cfRule>
  </conditionalFormatting>
  <conditionalFormatting sqref="Y71:Y76">
    <cfRule type="expression" dxfId="28" priority="53">
      <formula>Y71=0</formula>
    </cfRule>
  </conditionalFormatting>
  <conditionalFormatting sqref="Z13:AA14">
    <cfRule type="expression" dxfId="27" priority="47">
      <formula>$Z13="El Valor debe ser igual a la meta 2015"</formula>
    </cfRule>
  </conditionalFormatting>
  <conditionalFormatting sqref="Z16:AA17">
    <cfRule type="expression" dxfId="26" priority="46">
      <formula>$Z16="El Valor debe ser igual a la meta 2015"</formula>
    </cfRule>
  </conditionalFormatting>
  <conditionalFormatting sqref="Z19:AA20">
    <cfRule type="expression" dxfId="25" priority="45">
      <formula>$Z19="El Valor debe ser igual a la meta 2015"</formula>
    </cfRule>
  </conditionalFormatting>
  <conditionalFormatting sqref="Z22:AA23">
    <cfRule type="expression" dxfId="24" priority="39">
      <formula>$Z22="El Valor debe ser igual a la meta 2015"</formula>
    </cfRule>
  </conditionalFormatting>
  <conditionalFormatting sqref="Z25:AA26">
    <cfRule type="expression" dxfId="23" priority="19">
      <formula>$Z25="El Valor debe ser igual a la meta 2015"</formula>
    </cfRule>
  </conditionalFormatting>
  <conditionalFormatting sqref="Z28:AA29">
    <cfRule type="expression" dxfId="22" priority="18">
      <formula>$Z28="El Valor debe ser igual a la meta 2015"</formula>
    </cfRule>
  </conditionalFormatting>
  <conditionalFormatting sqref="Z31:AA32">
    <cfRule type="expression" dxfId="21" priority="17">
      <formula>$Z31="El Valor debe ser igual a la meta 2015"</formula>
    </cfRule>
  </conditionalFormatting>
  <conditionalFormatting sqref="Z34:AA35">
    <cfRule type="expression" dxfId="20" priority="16">
      <formula>$Z34="El Valor debe ser igual a la meta 2015"</formula>
    </cfRule>
  </conditionalFormatting>
  <conditionalFormatting sqref="Z37:AA38">
    <cfRule type="expression" dxfId="19" priority="15">
      <formula>$Z37="El Valor debe ser igual a la meta 2015"</formula>
    </cfRule>
  </conditionalFormatting>
  <conditionalFormatting sqref="Z40:AA41">
    <cfRule type="expression" dxfId="18" priority="14">
      <formula>$Z40="El Valor debe ser igual a la meta 2015"</formula>
    </cfRule>
  </conditionalFormatting>
  <conditionalFormatting sqref="Z43:AA44">
    <cfRule type="expression" dxfId="17" priority="13">
      <formula>$Z43="El Valor debe ser igual a la meta 2015"</formula>
    </cfRule>
  </conditionalFormatting>
  <conditionalFormatting sqref="Z47:AA48">
    <cfRule type="expression" dxfId="16" priority="12">
      <formula>$Z47="El Valor debe ser igual a la meta 2015"</formula>
    </cfRule>
  </conditionalFormatting>
  <conditionalFormatting sqref="Z50:AA51">
    <cfRule type="expression" dxfId="15" priority="11">
      <formula>$Z50="El Valor debe ser igual a la meta 2015"</formula>
    </cfRule>
  </conditionalFormatting>
  <conditionalFormatting sqref="Z53:AA54">
    <cfRule type="expression" dxfId="14" priority="10">
      <formula>$Z53="El Valor debe ser igual a la meta 2015"</formula>
    </cfRule>
  </conditionalFormatting>
  <conditionalFormatting sqref="Z56:AA57">
    <cfRule type="expression" dxfId="13" priority="9">
      <formula>$Z56="El Valor debe ser igual a la meta 2015"</formula>
    </cfRule>
  </conditionalFormatting>
  <conditionalFormatting sqref="Z59:AA60">
    <cfRule type="expression" dxfId="12" priority="8">
      <formula>$Z59="El Valor debe ser igual a la meta 2015"</formula>
    </cfRule>
  </conditionalFormatting>
  <conditionalFormatting sqref="Z63:AA64">
    <cfRule type="expression" dxfId="11" priority="7">
      <formula>$Z63="El Valor debe ser igual a la meta 2015"</formula>
    </cfRule>
  </conditionalFormatting>
  <conditionalFormatting sqref="Z67:AA68">
    <cfRule type="expression" dxfId="10" priority="6">
      <formula>$Z67="El Valor debe ser igual a la meta 2015"</formula>
    </cfRule>
  </conditionalFormatting>
  <conditionalFormatting sqref="Z71:AA72">
    <cfRule type="expression" dxfId="9" priority="5">
      <formula>$Z71="El Valor debe ser igual a la meta 2015"</formula>
    </cfRule>
  </conditionalFormatting>
  <conditionalFormatting sqref="Z74:AA75">
    <cfRule type="expression" dxfId="8" priority="4">
      <formula>$Z74="El Valor debe ser igual a la meta 2015"</formula>
    </cfRule>
  </conditionalFormatting>
  <conditionalFormatting sqref="Z78:AA79">
    <cfRule type="expression" dxfId="7" priority="3">
      <formula>$Z78="El Valor debe ser igual a la meta 2015"</formula>
    </cfRule>
  </conditionalFormatting>
  <conditionalFormatting sqref="Z81:AA82">
    <cfRule type="expression" dxfId="6" priority="2">
      <formula>$Z81="El Valor debe ser igual a la meta 2015"</formula>
    </cfRule>
  </conditionalFormatting>
  <conditionalFormatting sqref="Z84:AA85">
    <cfRule type="expression" dxfId="5" priority="1">
      <formula>$Z84="El Valor debe ser igual a la meta 2015"</formula>
    </cfRule>
  </conditionalFormatting>
  <conditionalFormatting sqref="AB13:AB45 AB47:AB61 AB67:AB69 AB78:AB86">
    <cfRule type="expression" dxfId="4" priority="43">
      <formula>$AB13=0</formula>
    </cfRule>
    <cfRule type="expression" dxfId="3" priority="44">
      <formula>AB13=0</formula>
    </cfRule>
  </conditionalFormatting>
  <conditionalFormatting sqref="AB63:AB65">
    <cfRule type="expression" dxfId="2" priority="54">
      <formula>$AB63=0</formula>
    </cfRule>
  </conditionalFormatting>
  <conditionalFormatting sqref="AB71:AB76">
    <cfRule type="expression" dxfId="1" priority="49">
      <formula>$AB71=0</formula>
    </cfRule>
    <cfRule type="expression" dxfId="0" priority="50">
      <formula>AB71=0</formula>
    </cfRule>
  </conditionalFormatting>
  <printOptions horizontalCentered="1"/>
  <pageMargins left="0.35433070866141736" right="0.23622047244094491" top="0.74803149606299213" bottom="0.55000000000000004" header="0.31496062992125984" footer="0.31496062992125984"/>
  <pageSetup paperSize="5" scale="30" fitToHeight="0" orientation="landscape" r:id="rId1"/>
  <rowBreaks count="1" manualBreakCount="1">
    <brk id="48" max="3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MIR 4°</vt:lpstr>
      <vt:lpstr>'MIR 4°'!Área_de_impresión</vt:lpstr>
      <vt:lpstr>'MIR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Planeación</dc:creator>
  <cp:lastModifiedBy>Departamento de Planeación</cp:lastModifiedBy>
  <dcterms:created xsi:type="dcterms:W3CDTF">2025-12-15T21:06:28Z</dcterms:created>
  <dcterms:modified xsi:type="dcterms:W3CDTF">2026-01-30T16:51:10Z</dcterms:modified>
</cp:coreProperties>
</file>